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GETE\BUGET 2019\CONT EXECUTIE PE ANUL 2018\PROIECT HCL executie BVC local pe anul 2018\Anexe\"/>
    </mc:Choice>
  </mc:AlternateContent>
  <xr:revisionPtr revIDLastSave="0" documentId="13_ncr:1_{E31FD422-8963-4F89-BEB6-0B7828509E53}" xr6:coauthVersionLast="43" xr6:coauthVersionMax="43" xr10:uidLastSave="{00000000-0000-0000-0000-000000000000}"/>
  <bookViews>
    <workbookView xWindow="-120" yWindow="-120" windowWidth="29040" windowHeight="15840" xr2:uid="{2C3EAF51-C793-4DA4-A853-1B509C7D7674}"/>
  </bookViews>
  <sheets>
    <sheet name="70" sheetId="1" r:id="rId1"/>
  </sheets>
  <externalReferences>
    <externalReference r:id="rId2"/>
    <externalReference r:id="rId3"/>
  </externalReferences>
  <definedNames>
    <definedName name="_xlnm.Database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5" i="1" l="1"/>
  <c r="K284" i="1" s="1"/>
  <c r="L284" i="1"/>
  <c r="J284" i="1"/>
  <c r="I284" i="1"/>
  <c r="H284" i="1"/>
  <c r="G284" i="1"/>
  <c r="F284" i="1"/>
  <c r="K283" i="1"/>
  <c r="K282" i="1"/>
  <c r="F282" i="1" s="1"/>
  <c r="K281" i="1"/>
  <c r="K280" i="1"/>
  <c r="K279" i="1" s="1"/>
  <c r="K278" i="1" s="1"/>
  <c r="L279" i="1"/>
  <c r="L278" i="1" s="1"/>
  <c r="J279" i="1"/>
  <c r="J278" i="1" s="1"/>
  <c r="I279" i="1"/>
  <c r="H279" i="1"/>
  <c r="H278" i="1" s="1"/>
  <c r="G279" i="1"/>
  <c r="F279" i="1"/>
  <c r="F278" i="1" s="1"/>
  <c r="I278" i="1"/>
  <c r="G278" i="1"/>
  <c r="K277" i="1"/>
  <c r="K275" i="1"/>
  <c r="K274" i="1" s="1"/>
  <c r="D275" i="1"/>
  <c r="L274" i="1"/>
  <c r="J274" i="1"/>
  <c r="I274" i="1"/>
  <c r="H274" i="1"/>
  <c r="G274" i="1"/>
  <c r="F274" i="1"/>
  <c r="D274" i="1" s="1"/>
  <c r="D268" i="1" s="1"/>
  <c r="D267" i="1" s="1"/>
  <c r="L273" i="1"/>
  <c r="K273" i="1"/>
  <c r="J273" i="1"/>
  <c r="I273" i="1"/>
  <c r="H273" i="1"/>
  <c r="G273" i="1"/>
  <c r="E273" i="1" s="1"/>
  <c r="F273" i="1"/>
  <c r="K272" i="1"/>
  <c r="I272" i="1"/>
  <c r="E272" i="1"/>
  <c r="L271" i="1"/>
  <c r="K271" i="1"/>
  <c r="J271" i="1"/>
  <c r="I271" i="1"/>
  <c r="H271" i="1"/>
  <c r="G271" i="1"/>
  <c r="E271" i="1" s="1"/>
  <c r="F271" i="1"/>
  <c r="L270" i="1"/>
  <c r="L269" i="1" s="1"/>
  <c r="L268" i="1" s="1"/>
  <c r="K270" i="1"/>
  <c r="J270" i="1"/>
  <c r="I270" i="1"/>
  <c r="H270" i="1"/>
  <c r="H269" i="1" s="1"/>
  <c r="H268" i="1" s="1"/>
  <c r="G270" i="1"/>
  <c r="E270" i="1" s="1"/>
  <c r="F270" i="1"/>
  <c r="D269" i="1"/>
  <c r="L264" i="1"/>
  <c r="K264" i="1"/>
  <c r="J264" i="1"/>
  <c r="I264" i="1"/>
  <c r="H264" i="1"/>
  <c r="G264" i="1"/>
  <c r="F264" i="1"/>
  <c r="L263" i="1"/>
  <c r="K263" i="1"/>
  <c r="J263" i="1"/>
  <c r="I263" i="1"/>
  <c r="H263" i="1"/>
  <c r="G263" i="1"/>
  <c r="F263" i="1"/>
  <c r="L262" i="1"/>
  <c r="K262" i="1"/>
  <c r="J262" i="1"/>
  <c r="I262" i="1"/>
  <c r="H262" i="1"/>
  <c r="G262" i="1"/>
  <c r="F262" i="1"/>
  <c r="E261" i="1"/>
  <c r="D261" i="1"/>
  <c r="K260" i="1"/>
  <c r="K259" i="1"/>
  <c r="K258" i="1"/>
  <c r="L257" i="1"/>
  <c r="J257" i="1"/>
  <c r="I257" i="1"/>
  <c r="H257" i="1"/>
  <c r="G257" i="1"/>
  <c r="F257" i="1"/>
  <c r="K256" i="1"/>
  <c r="K255" i="1"/>
  <c r="K254" i="1"/>
  <c r="L253" i="1"/>
  <c r="J253" i="1"/>
  <c r="I253" i="1"/>
  <c r="H253" i="1"/>
  <c r="G253" i="1"/>
  <c r="F253" i="1"/>
  <c r="K252" i="1"/>
  <c r="K251" i="1"/>
  <c r="K250" i="1"/>
  <c r="L249" i="1"/>
  <c r="J249" i="1"/>
  <c r="I249" i="1"/>
  <c r="H249" i="1"/>
  <c r="G249" i="1"/>
  <c r="F249" i="1"/>
  <c r="K248" i="1"/>
  <c r="K247" i="1"/>
  <c r="K246" i="1"/>
  <c r="L245" i="1"/>
  <c r="J245" i="1"/>
  <c r="I245" i="1"/>
  <c r="H245" i="1"/>
  <c r="G245" i="1"/>
  <c r="F245" i="1"/>
  <c r="K244" i="1"/>
  <c r="K243" i="1"/>
  <c r="K242" i="1"/>
  <c r="L241" i="1"/>
  <c r="J241" i="1"/>
  <c r="I241" i="1"/>
  <c r="H241" i="1"/>
  <c r="G241" i="1"/>
  <c r="F241" i="1"/>
  <c r="K240" i="1"/>
  <c r="K239" i="1"/>
  <c r="K238" i="1"/>
  <c r="L237" i="1"/>
  <c r="J237" i="1"/>
  <c r="I237" i="1"/>
  <c r="H237" i="1"/>
  <c r="G237" i="1"/>
  <c r="F237" i="1"/>
  <c r="K236" i="1"/>
  <c r="K235" i="1"/>
  <c r="K234" i="1"/>
  <c r="L233" i="1"/>
  <c r="J233" i="1"/>
  <c r="I233" i="1"/>
  <c r="H233" i="1"/>
  <c r="G233" i="1"/>
  <c r="F233" i="1"/>
  <c r="K232" i="1"/>
  <c r="K231" i="1"/>
  <c r="K230" i="1"/>
  <c r="L229" i="1"/>
  <c r="J229" i="1"/>
  <c r="I229" i="1"/>
  <c r="H229" i="1"/>
  <c r="G229" i="1"/>
  <c r="F229" i="1"/>
  <c r="K228" i="1"/>
  <c r="K227" i="1"/>
  <c r="K226" i="1"/>
  <c r="L225" i="1"/>
  <c r="J225" i="1"/>
  <c r="I225" i="1"/>
  <c r="H225" i="1"/>
  <c r="G225" i="1"/>
  <c r="F225" i="1"/>
  <c r="K224" i="1"/>
  <c r="K223" i="1"/>
  <c r="K222" i="1"/>
  <c r="L221" i="1"/>
  <c r="J221" i="1"/>
  <c r="I221" i="1"/>
  <c r="H221" i="1"/>
  <c r="G221" i="1"/>
  <c r="F221" i="1"/>
  <c r="J220" i="1"/>
  <c r="K220" i="1" s="1"/>
  <c r="L219" i="1"/>
  <c r="K219" i="1"/>
  <c r="D219" i="1"/>
  <c r="K218" i="1"/>
  <c r="D218" i="1"/>
  <c r="D217" i="1" s="1"/>
  <c r="D216" i="1" s="1"/>
  <c r="L217" i="1"/>
  <c r="I217" i="1"/>
  <c r="H217" i="1"/>
  <c r="G217" i="1"/>
  <c r="F217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L203" i="1"/>
  <c r="L202" i="1" s="1"/>
  <c r="J203" i="1"/>
  <c r="J202" i="1" s="1"/>
  <c r="I203" i="1"/>
  <c r="I202" i="1" s="1"/>
  <c r="H203" i="1"/>
  <c r="H202" i="1" s="1"/>
  <c r="G203" i="1"/>
  <c r="G202" i="1" s="1"/>
  <c r="F203" i="1"/>
  <c r="F202" i="1" s="1"/>
  <c r="K201" i="1"/>
  <c r="K200" i="1"/>
  <c r="K199" i="1"/>
  <c r="K198" i="1"/>
  <c r="K197" i="1"/>
  <c r="K196" i="1"/>
  <c r="K195" i="1"/>
  <c r="K194" i="1"/>
  <c r="K193" i="1"/>
  <c r="L192" i="1"/>
  <c r="J192" i="1"/>
  <c r="I192" i="1"/>
  <c r="I191" i="1" s="1"/>
  <c r="H192" i="1"/>
  <c r="H191" i="1" s="1"/>
  <c r="G192" i="1"/>
  <c r="G191" i="1" s="1"/>
  <c r="F192" i="1"/>
  <c r="L191" i="1"/>
  <c r="J191" i="1"/>
  <c r="F191" i="1"/>
  <c r="K189" i="1"/>
  <c r="K188" i="1"/>
  <c r="K187" i="1" s="1"/>
  <c r="I188" i="1"/>
  <c r="L187" i="1"/>
  <c r="J187" i="1"/>
  <c r="I187" i="1"/>
  <c r="H187" i="1"/>
  <c r="G187" i="1"/>
  <c r="F187" i="1"/>
  <c r="K186" i="1"/>
  <c r="K185" i="1"/>
  <c r="K184" i="1"/>
  <c r="L183" i="1"/>
  <c r="J183" i="1"/>
  <c r="I183" i="1"/>
  <c r="H183" i="1"/>
  <c r="G183" i="1"/>
  <c r="F183" i="1"/>
  <c r="K182" i="1"/>
  <c r="L181" i="1"/>
  <c r="L178" i="1" s="1"/>
  <c r="K181" i="1"/>
  <c r="J181" i="1"/>
  <c r="J178" i="1" s="1"/>
  <c r="J177" i="1" s="1"/>
  <c r="J171" i="1" s="1"/>
  <c r="I181" i="1"/>
  <c r="H181" i="1"/>
  <c r="H178" i="1" s="1"/>
  <c r="H177" i="1" s="1"/>
  <c r="H171" i="1" s="1"/>
  <c r="G181" i="1"/>
  <c r="F181" i="1"/>
  <c r="F178" i="1" s="1"/>
  <c r="F177" i="1" s="1"/>
  <c r="F171" i="1" s="1"/>
  <c r="K180" i="1"/>
  <c r="K179" i="1"/>
  <c r="I178" i="1"/>
  <c r="I177" i="1" s="1"/>
  <c r="I171" i="1" s="1"/>
  <c r="G178" i="1"/>
  <c r="K176" i="1"/>
  <c r="K175" i="1"/>
  <c r="K174" i="1"/>
  <c r="L173" i="1"/>
  <c r="J173" i="1"/>
  <c r="I173" i="1"/>
  <c r="H173" i="1"/>
  <c r="G173" i="1"/>
  <c r="F173" i="1"/>
  <c r="K172" i="1"/>
  <c r="K170" i="1"/>
  <c r="K169" i="1"/>
  <c r="K168" i="1"/>
  <c r="K167" i="1"/>
  <c r="K166" i="1"/>
  <c r="K165" i="1"/>
  <c r="K164" i="1"/>
  <c r="K163" i="1"/>
  <c r="K162" i="1"/>
  <c r="L161" i="1"/>
  <c r="J161" i="1"/>
  <c r="I161" i="1"/>
  <c r="H161" i="1"/>
  <c r="G161" i="1"/>
  <c r="F161" i="1"/>
  <c r="K160" i="1"/>
  <c r="K159" i="1"/>
  <c r="K158" i="1"/>
  <c r="K157" i="1"/>
  <c r="K156" i="1"/>
  <c r="L155" i="1"/>
  <c r="L154" i="1" s="1"/>
  <c r="J155" i="1"/>
  <c r="J154" i="1" s="1"/>
  <c r="I155" i="1"/>
  <c r="H155" i="1"/>
  <c r="H154" i="1" s="1"/>
  <c r="G155" i="1"/>
  <c r="G154" i="1" s="1"/>
  <c r="F155" i="1"/>
  <c r="F154" i="1" s="1"/>
  <c r="I154" i="1"/>
  <c r="K153" i="1"/>
  <c r="K152" i="1"/>
  <c r="L151" i="1"/>
  <c r="L150" i="1" s="1"/>
  <c r="J151" i="1"/>
  <c r="I151" i="1"/>
  <c r="I150" i="1" s="1"/>
  <c r="H151" i="1"/>
  <c r="G151" i="1"/>
  <c r="G150" i="1" s="1"/>
  <c r="F151" i="1"/>
  <c r="F150" i="1" s="1"/>
  <c r="J150" i="1"/>
  <c r="H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L137" i="1"/>
  <c r="L136" i="1" s="1"/>
  <c r="J137" i="1"/>
  <c r="I137" i="1"/>
  <c r="I136" i="1" s="1"/>
  <c r="H137" i="1"/>
  <c r="H136" i="1" s="1"/>
  <c r="G137" i="1"/>
  <c r="G136" i="1" s="1"/>
  <c r="F137" i="1"/>
  <c r="F136" i="1" s="1"/>
  <c r="J136" i="1"/>
  <c r="K135" i="1"/>
  <c r="I135" i="1"/>
  <c r="K134" i="1"/>
  <c r="K133" i="1" s="1"/>
  <c r="I134" i="1"/>
  <c r="L133" i="1"/>
  <c r="I133" i="1"/>
  <c r="K132" i="1"/>
  <c r="I132" i="1"/>
  <c r="K131" i="1"/>
  <c r="I131" i="1"/>
  <c r="K130" i="1"/>
  <c r="I130" i="1"/>
  <c r="L129" i="1"/>
  <c r="I129" i="1"/>
  <c r="K128" i="1"/>
  <c r="I128" i="1"/>
  <c r="K127" i="1"/>
  <c r="I127" i="1"/>
  <c r="K126" i="1"/>
  <c r="I126" i="1"/>
  <c r="K125" i="1"/>
  <c r="I125" i="1"/>
  <c r="K124" i="1"/>
  <c r="I124" i="1"/>
  <c r="K123" i="1"/>
  <c r="I123" i="1"/>
  <c r="L122" i="1"/>
  <c r="I122" i="1"/>
  <c r="K121" i="1"/>
  <c r="I121" i="1"/>
  <c r="K120" i="1"/>
  <c r="I120" i="1"/>
  <c r="K119" i="1"/>
  <c r="I119" i="1"/>
  <c r="K118" i="1"/>
  <c r="I118" i="1"/>
  <c r="L117" i="1"/>
  <c r="I117" i="1"/>
  <c r="K116" i="1"/>
  <c r="I116" i="1"/>
  <c r="K115" i="1"/>
  <c r="K114" i="1" s="1"/>
  <c r="I115" i="1"/>
  <c r="L114" i="1"/>
  <c r="I114" i="1"/>
  <c r="I113" i="1"/>
  <c r="K112" i="1"/>
  <c r="I112" i="1"/>
  <c r="L111" i="1"/>
  <c r="K111" i="1"/>
  <c r="J111" i="1"/>
  <c r="I111" i="1"/>
  <c r="H111" i="1"/>
  <c r="G111" i="1"/>
  <c r="F111" i="1"/>
  <c r="K110" i="1"/>
  <c r="I110" i="1"/>
  <c r="K109" i="1"/>
  <c r="I109" i="1"/>
  <c r="K108" i="1"/>
  <c r="I108" i="1"/>
  <c r="L107" i="1"/>
  <c r="K107" i="1"/>
  <c r="J107" i="1"/>
  <c r="I107" i="1"/>
  <c r="H107" i="1"/>
  <c r="G107" i="1"/>
  <c r="F107" i="1"/>
  <c r="L106" i="1"/>
  <c r="K106" i="1"/>
  <c r="J106" i="1"/>
  <c r="I106" i="1"/>
  <c r="H106" i="1"/>
  <c r="G106" i="1"/>
  <c r="F106" i="1"/>
  <c r="L105" i="1"/>
  <c r="K105" i="1"/>
  <c r="J105" i="1"/>
  <c r="I105" i="1"/>
  <c r="H105" i="1"/>
  <c r="G105" i="1"/>
  <c r="F105" i="1"/>
  <c r="K104" i="1"/>
  <c r="I104" i="1"/>
  <c r="K102" i="1"/>
  <c r="I102" i="1"/>
  <c r="L101" i="1"/>
  <c r="K101" i="1"/>
  <c r="J101" i="1"/>
  <c r="I101" i="1"/>
  <c r="H101" i="1"/>
  <c r="G101" i="1"/>
  <c r="F101" i="1"/>
  <c r="K100" i="1"/>
  <c r="K99" i="1"/>
  <c r="K98" i="1"/>
  <c r="L97" i="1"/>
  <c r="J97" i="1"/>
  <c r="I97" i="1"/>
  <c r="H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 s="1"/>
  <c r="L80" i="1"/>
  <c r="J80" i="1"/>
  <c r="I80" i="1"/>
  <c r="H80" i="1"/>
  <c r="L79" i="1"/>
  <c r="K79" i="1"/>
  <c r="J79" i="1"/>
  <c r="J76" i="1" s="1"/>
  <c r="I79" i="1"/>
  <c r="I76" i="1" s="1"/>
  <c r="H79" i="1"/>
  <c r="H76" i="1" s="1"/>
  <c r="G79" i="1"/>
  <c r="G76" i="1" s="1"/>
  <c r="F79" i="1"/>
  <c r="F76" i="1" s="1"/>
  <c r="K78" i="1"/>
  <c r="K77" i="1"/>
  <c r="L76" i="1"/>
  <c r="K75" i="1"/>
  <c r="K74" i="1"/>
  <c r="K73" i="1"/>
  <c r="K72" i="1"/>
  <c r="L71" i="1"/>
  <c r="J71" i="1"/>
  <c r="I71" i="1"/>
  <c r="H71" i="1"/>
  <c r="G71" i="1"/>
  <c r="F71" i="1"/>
  <c r="K70" i="1"/>
  <c r="K69" i="1"/>
  <c r="L68" i="1"/>
  <c r="J68" i="1"/>
  <c r="I68" i="1"/>
  <c r="H68" i="1"/>
  <c r="G68" i="1"/>
  <c r="F68" i="1"/>
  <c r="L67" i="1"/>
  <c r="K67" i="1"/>
  <c r="J67" i="1"/>
  <c r="I67" i="1"/>
  <c r="H67" i="1"/>
  <c r="G67" i="1"/>
  <c r="F67" i="1"/>
  <c r="L66" i="1"/>
  <c r="K66" i="1"/>
  <c r="J66" i="1"/>
  <c r="I66" i="1"/>
  <c r="H66" i="1"/>
  <c r="G66" i="1"/>
  <c r="F66" i="1"/>
  <c r="L65" i="1"/>
  <c r="K65" i="1"/>
  <c r="J65" i="1"/>
  <c r="I65" i="1"/>
  <c r="H65" i="1"/>
  <c r="G65" i="1"/>
  <c r="F65" i="1"/>
  <c r="L64" i="1"/>
  <c r="K64" i="1"/>
  <c r="J64" i="1"/>
  <c r="I64" i="1"/>
  <c r="H64" i="1"/>
  <c r="G64" i="1"/>
  <c r="F64" i="1"/>
  <c r="K63" i="1"/>
  <c r="I63" i="1"/>
  <c r="L62" i="1"/>
  <c r="K62" i="1"/>
  <c r="J62" i="1"/>
  <c r="I62" i="1"/>
  <c r="H62" i="1"/>
  <c r="G62" i="1"/>
  <c r="F62" i="1"/>
  <c r="K61" i="1"/>
  <c r="I61" i="1"/>
  <c r="L60" i="1"/>
  <c r="K60" i="1"/>
  <c r="J60" i="1"/>
  <c r="I60" i="1"/>
  <c r="H60" i="1"/>
  <c r="G60" i="1"/>
  <c r="F60" i="1"/>
  <c r="L59" i="1"/>
  <c r="K59" i="1"/>
  <c r="J59" i="1"/>
  <c r="I59" i="1"/>
  <c r="H59" i="1"/>
  <c r="G59" i="1"/>
  <c r="F59" i="1"/>
  <c r="L58" i="1"/>
  <c r="K58" i="1"/>
  <c r="I58" i="1"/>
  <c r="H58" i="1"/>
  <c r="G58" i="1"/>
  <c r="F58" i="1"/>
  <c r="K57" i="1"/>
  <c r="I57" i="1"/>
  <c r="K54" i="1"/>
  <c r="F54" i="1" s="1"/>
  <c r="K53" i="1"/>
  <c r="K52" i="1"/>
  <c r="K51" i="1"/>
  <c r="K50" i="1"/>
  <c r="K49" i="1"/>
  <c r="K48" i="1"/>
  <c r="L47" i="1"/>
  <c r="J47" i="1"/>
  <c r="I47" i="1"/>
  <c r="H47" i="1"/>
  <c r="G47" i="1"/>
  <c r="F47" i="1"/>
  <c r="K46" i="1"/>
  <c r="K45" i="1"/>
  <c r="K44" i="1"/>
  <c r="K43" i="1"/>
  <c r="K42" i="1"/>
  <c r="K41" i="1"/>
  <c r="K40" i="1"/>
  <c r="L39" i="1"/>
  <c r="J39" i="1"/>
  <c r="I39" i="1"/>
  <c r="H39" i="1"/>
  <c r="G39" i="1"/>
  <c r="F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L21" i="1"/>
  <c r="J21" i="1"/>
  <c r="I21" i="1"/>
  <c r="H21" i="1"/>
  <c r="G21" i="1"/>
  <c r="F21" i="1"/>
  <c r="B7" i="1"/>
  <c r="H261" i="1" l="1"/>
  <c r="L261" i="1"/>
  <c r="I261" i="1"/>
  <c r="F20" i="1"/>
  <c r="J20" i="1"/>
  <c r="K76" i="1"/>
  <c r="H103" i="1"/>
  <c r="I103" i="1" s="1"/>
  <c r="L103" i="1"/>
  <c r="F103" i="1"/>
  <c r="J103" i="1"/>
  <c r="K103" i="1"/>
  <c r="K117" i="1"/>
  <c r="K178" i="1"/>
  <c r="K183" i="1"/>
  <c r="K217" i="1"/>
  <c r="K237" i="1"/>
  <c r="K257" i="1"/>
  <c r="F269" i="1"/>
  <c r="F268" i="1" s="1"/>
  <c r="J269" i="1"/>
  <c r="J268" i="1" s="1"/>
  <c r="J267" i="1" s="1"/>
  <c r="K269" i="1"/>
  <c r="I269" i="1"/>
  <c r="I268" i="1" s="1"/>
  <c r="I267" i="1" s="1"/>
  <c r="G20" i="1"/>
  <c r="L20" i="1"/>
  <c r="J56" i="1"/>
  <c r="G56" i="1"/>
  <c r="I216" i="1"/>
  <c r="K229" i="1"/>
  <c r="K245" i="1"/>
  <c r="G261" i="1"/>
  <c r="H216" i="1"/>
  <c r="K137" i="1"/>
  <c r="K136" i="1" s="1"/>
  <c r="L177" i="1"/>
  <c r="L171" i="1" s="1"/>
  <c r="G177" i="1"/>
  <c r="G171" i="1" s="1"/>
  <c r="H20" i="1"/>
  <c r="K39" i="1"/>
  <c r="K56" i="1"/>
  <c r="K97" i="1"/>
  <c r="K173" i="1"/>
  <c r="L216" i="1"/>
  <c r="K241" i="1"/>
  <c r="K268" i="1"/>
  <c r="K267" i="1" s="1"/>
  <c r="I20" i="1"/>
  <c r="K21" i="1"/>
  <c r="L56" i="1"/>
  <c r="L55" i="1" s="1"/>
  <c r="G103" i="1"/>
  <c r="G55" i="1" s="1"/>
  <c r="G19" i="1" s="1"/>
  <c r="G18" i="1" s="1"/>
  <c r="G216" i="1"/>
  <c r="F216" i="1"/>
  <c r="F261" i="1"/>
  <c r="J261" i="1"/>
  <c r="K261" i="1"/>
  <c r="I190" i="1"/>
  <c r="K68" i="1"/>
  <c r="K122" i="1"/>
  <c r="K113" i="1" s="1"/>
  <c r="K192" i="1"/>
  <c r="K191" i="1" s="1"/>
  <c r="K221" i="1"/>
  <c r="K225" i="1"/>
  <c r="K249" i="1"/>
  <c r="D19" i="1"/>
  <c r="D18" i="1" s="1"/>
  <c r="D190" i="1"/>
  <c r="H267" i="1"/>
  <c r="H190" i="1" s="1"/>
  <c r="L267" i="1"/>
  <c r="L190" i="1" s="1"/>
  <c r="K71" i="1"/>
  <c r="K55" i="1" s="1"/>
  <c r="L113" i="1"/>
  <c r="K151" i="1"/>
  <c r="K150" i="1" s="1"/>
  <c r="K203" i="1"/>
  <c r="K202" i="1" s="1"/>
  <c r="J217" i="1"/>
  <c r="J216" i="1" s="1"/>
  <c r="J190" i="1" s="1"/>
  <c r="K47" i="1"/>
  <c r="K20" i="1" s="1"/>
  <c r="F56" i="1"/>
  <c r="F55" i="1" s="1"/>
  <c r="F19" i="1" s="1"/>
  <c r="F18" i="1" s="1"/>
  <c r="H56" i="1"/>
  <c r="I56" i="1"/>
  <c r="I55" i="1" s="1"/>
  <c r="I19" i="1" s="1"/>
  <c r="I18" i="1" s="1"/>
  <c r="I17" i="1" s="1"/>
  <c r="K129" i="1"/>
  <c r="K161" i="1"/>
  <c r="K253" i="1"/>
  <c r="G269" i="1"/>
  <c r="G268" i="1" s="1"/>
  <c r="G267" i="1" s="1"/>
  <c r="G190" i="1" s="1"/>
  <c r="K155" i="1"/>
  <c r="K154" i="1" s="1"/>
  <c r="K233" i="1"/>
  <c r="K216" i="1" s="1"/>
  <c r="K190" i="1" s="1"/>
  <c r="F267" i="1"/>
  <c r="E269" i="1"/>
  <c r="E268" i="1" s="1"/>
  <c r="E267" i="1" s="1"/>
  <c r="E17" i="1" s="1"/>
  <c r="H55" i="1"/>
  <c r="H19" i="1" s="1"/>
  <c r="H18" i="1" s="1"/>
  <c r="K177" i="1"/>
  <c r="K171" i="1" s="1"/>
  <c r="J55" i="1"/>
  <c r="D17" i="1" l="1"/>
  <c r="F190" i="1"/>
  <c r="F17" i="1" s="1"/>
  <c r="K19" i="1"/>
  <c r="K18" i="1" s="1"/>
  <c r="K17" i="1" s="1"/>
  <c r="L19" i="1"/>
  <c r="L18" i="1" s="1"/>
  <c r="L17" i="1" s="1"/>
  <c r="H17" i="1"/>
  <c r="J19" i="1"/>
  <c r="J18" i="1" s="1"/>
  <c r="J17" i="1" s="1"/>
  <c r="G17" i="1"/>
</calcChain>
</file>

<file path=xl/sharedStrings.xml><?xml version="1.0" encoding="utf-8"?>
<sst xmlns="http://schemas.openxmlformats.org/spreadsheetml/2006/main" count="549" uniqueCount="491">
  <si>
    <t>Cap.70.02 " Locuinte, servicii si dezvoltare publica"</t>
  </si>
  <si>
    <t xml:space="preserve">CONTUL DE EXECUTIE A BUGETULUI INSTITUTIILOR PUBLICE- Cheltuieli </t>
  </si>
  <si>
    <t>lei</t>
  </si>
  <si>
    <t>D E N U M I R E A     I N D I C A T O R I L O R</t>
  </si>
  <si>
    <t>Cod indicator</t>
  </si>
  <si>
    <t>Credite de angajam initiale</t>
  </si>
  <si>
    <t>Credite de angajam definitive</t>
  </si>
  <si>
    <t>Prevederi
initiale</t>
  </si>
  <si>
    <t>Prevederi 
definitive</t>
  </si>
  <si>
    <t>Angajamente 
legale</t>
  </si>
  <si>
    <t>Angajamente 
bugetare</t>
  </si>
  <si>
    <t>Plati 
efectuate</t>
  </si>
  <si>
    <t>Angajamente 
legale de platit</t>
  </si>
  <si>
    <t>Cheltuieli efective</t>
  </si>
  <si>
    <t>TOTAL CHELTUIELI  (SECTIUNEA DE FUNCŢIONARE+SECŢIUNEA DE DEZVOLTARE)</t>
  </si>
  <si>
    <t>SECŢIUNEA DE FUNCŢIONARE (cod 01+80+81+84)</t>
  </si>
  <si>
    <t>CHELTUIELI CURENTE  (cod 10+20+30+40+50+51SF+55SF+57+59)</t>
  </si>
  <si>
    <t>01</t>
  </si>
  <si>
    <t>TITLUL I  CHELTUIELI DE PERSONAL   
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</si>
  <si>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</si>
  <si>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</si>
  <si>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</si>
  <si>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</si>
  <si>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</si>
  <si>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</si>
  <si>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</si>
  <si>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</si>
  <si>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</si>
  <si>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</si>
  <si>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</si>
  <si>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</si>
  <si>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</si>
  <si>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</si>
  <si>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</si>
  <si>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</si>
  <si>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</si>
  <si>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x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</si>
  <si>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</si>
  <si>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</si>
  <si>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</si>
  <si>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</si>
  <si>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</si>
  <si>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</si>
  <si>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</si>
  <si>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</si>
  <si>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</si>
  <si>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</si>
  <si>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</si>
  <si>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</si>
  <si>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</si>
  <si>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</si>
  <si>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</si>
  <si>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</si>
  <si>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</si>
  <si>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</si>
  <si>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</si>
  <si>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</si>
  <si>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</si>
  <si>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</si>
  <si>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</si>
  <si>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</si>
  <si>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</si>
  <si>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</si>
  <si>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</si>
  <si>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</si>
  <si>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</si>
  <si>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</si>
  <si>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</si>
  <si>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</si>
  <si>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</si>
  <si>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</si>
  <si>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</si>
  <si>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</si>
  <si>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</si>
  <si>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</si>
  <si>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</si>
  <si>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</si>
  <si>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</si>
  <si>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</si>
  <si>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</si>
  <si>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</si>
  <si>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</si>
  <si>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</si>
  <si>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</si>
  <si>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</si>
  <si>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</si>
  <si>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</si>
  <si>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Contributii la Fondul de garantare a creantelor salariale</t>
  </si>
  <si>
    <t>10.03.07</t>
  </si>
  <si>
    <t>TITLUL II  BUNURI SI SERVICII
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</si>
  <si>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</si>
  <si>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</si>
  <si>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</si>
  <si>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</si>
  <si>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</si>
  <si>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</si>
  <si>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</si>
  <si>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</si>
  <si>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</si>
  <si>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</si>
  <si>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</si>
  <si>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</si>
  <si>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</si>
  <si>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</si>
  <si>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</si>
  <si>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</si>
  <si>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</si>
  <si>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</si>
  <si>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</si>
  <si>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</si>
  <si>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</si>
  <si>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</si>
  <si>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</si>
  <si>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</si>
  <si>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</si>
  <si>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</si>
  <si>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</si>
  <si>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</si>
  <si>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</si>
  <si>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</si>
  <si>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</si>
  <si>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</si>
  <si>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</si>
  <si>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</si>
  <si>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</si>
  <si>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</si>
  <si>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</si>
  <si>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</si>
  <si>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</si>
  <si>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</si>
  <si>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</si>
  <si>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</si>
  <si>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</si>
  <si>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</si>
  <si>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</si>
  <si>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</si>
  <si>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</si>
  <si>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</si>
  <si>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</si>
  <si>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</si>
  <si>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</si>
  <si>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</si>
  <si>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</si>
  <si>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</si>
  <si>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</si>
  <si>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</si>
  <si>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</si>
  <si>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</si>
  <si>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</si>
  <si>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</si>
  <si>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</si>
  <si>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</si>
  <si>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</si>
  <si>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</si>
  <si>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</si>
  <si>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</si>
  <si>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</si>
  <si>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</si>
  <si>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</si>
  <si>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</si>
  <si>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</si>
  <si>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</si>
  <si>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</si>
  <si>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</si>
  <si>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</si>
  <si>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</si>
  <si>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</si>
  <si>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</si>
  <si>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</si>
  <si>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</si>
  <si>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</si>
  <si>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</si>
  <si>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</si>
  <si>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</si>
  <si>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</si>
  <si>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</si>
  <si>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</si>
  <si>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</si>
  <si>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</si>
  <si>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</si>
  <si>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</si>
  <si>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</si>
  <si>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</si>
  <si>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</si>
  <si>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</si>
  <si>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</si>
  <si>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</si>
  <si>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</si>
  <si>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</si>
  <si>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</si>
  <si>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</si>
  <si>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</si>
  <si>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</si>
  <si>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</si>
  <si>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</si>
  <si>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</si>
  <si>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</si>
  <si>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</si>
  <si>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</si>
  <si>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</si>
  <si>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</si>
  <si>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</si>
  <si>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</si>
  <si>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</si>
  <si>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</si>
  <si>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</si>
  <si>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</si>
  <si>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</si>
  <si>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</si>
  <si>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</si>
  <si>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</si>
  <si>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</si>
  <si>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</si>
  <si>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</si>
  <si>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</si>
  <si>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</si>
  <si>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</si>
  <si>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</si>
  <si>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</si>
  <si>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</si>
  <si>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</si>
  <si>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</si>
  <si>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</si>
  <si>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</si>
  <si>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</si>
  <si>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</si>
  <si>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</si>
  <si>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</si>
  <si>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</si>
  <si>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</si>
  <si>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</si>
  <si>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</si>
  <si>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</si>
  <si>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</si>
  <si>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</si>
  <si>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</si>
  <si>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</si>
  <si>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</si>
  <si>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</si>
  <si>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</si>
  <si>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</si>
  <si>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</si>
  <si>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</si>
  <si>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</si>
  <si>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</si>
  <si>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</si>
  <si>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</si>
  <si>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</si>
  <si>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</si>
  <si>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</si>
  <si>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</si>
  <si>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</si>
  <si>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</si>
  <si>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</si>
  <si>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</si>
  <si>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</si>
  <si>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</si>
  <si>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</si>
  <si>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</si>
  <si>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</si>
  <si>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</si>
  <si>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</si>
  <si>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</si>
  <si>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</si>
  <si>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</si>
  <si>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</si>
  <si>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</si>
  <si>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</si>
  <si>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</si>
  <si>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</si>
  <si>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</si>
  <si>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</si>
  <si>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</si>
  <si>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55.01)</t>
  </si>
  <si>
    <t>55 SF</t>
  </si>
  <si>
    <t xml:space="preserve">B. Transferuri curente </t>
  </si>
  <si>
    <t>55.01</t>
  </si>
  <si>
    <t>Alte transferuri curente interne</t>
  </si>
  <si>
    <t>55.01.18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</si>
  <si>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</si>
  <si>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</si>
  <si>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</si>
  <si>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</si>
  <si>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</si>
  <si>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</si>
  <si>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</si>
  <si>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</si>
  <si>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</si>
  <si>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</si>
  <si>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</si>
  <si>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</si>
  <si>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</si>
  <si>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</si>
  <si>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</si>
  <si>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</si>
  <si>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</si>
  <si>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</si>
  <si>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</si>
  <si>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</si>
  <si>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</si>
  <si>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</si>
  <si>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</si>
  <si>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</si>
  <si>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</si>
  <si>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</si>
  <si>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</si>
  <si>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</si>
  <si>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</si>
  <si>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</si>
  <si>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</si>
  <si>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</si>
  <si>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</si>
  <si>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</si>
  <si>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</si>
  <si>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</si>
  <si>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</si>
  <si>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</si>
  <si>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</si>
  <si>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</si>
  <si>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</si>
  <si>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</si>
  <si>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</si>
  <si>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</si>
  <si>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</si>
  <si>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</si>
  <si>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</si>
  <si>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</si>
  <si>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</si>
  <si>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</si>
  <si>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</si>
  <si>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</si>
  <si>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</si>
  <si>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</si>
  <si>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</si>
  <si>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</si>
  <si>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</si>
  <si>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</si>
  <si>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</si>
  <si>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</si>
  <si>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</si>
  <si>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</si>
  <si>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</si>
  <si>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</si>
  <si>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</si>
  <si>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85.01</t>
  </si>
  <si>
    <t>SECŢIUNEA DE DEZVOLTARE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</si>
  <si>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</si>
  <si>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</si>
  <si>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</si>
  <si>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</si>
  <si>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</si>
  <si>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</si>
  <si>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</si>
  <si>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</si>
  <si>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</si>
  <si>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</si>
  <si>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</si>
  <si>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</si>
  <si>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</si>
  <si>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</si>
  <si>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</si>
  <si>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</si>
  <si>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</si>
  <si>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</si>
  <si>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</si>
  <si>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</si>
  <si>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 xml:space="preserve">55 </t>
  </si>
  <si>
    <t>A. Transferuri interne               (cod 55.01.03+55.01.08 la 55.01.10+55.01.12+55.01.13+55.01.15+55.01.18+55.01.21 la 55.01.25+55.01.27+55.01.28+55.01.42)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</si>
  <si>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</si>
  <si>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</si>
  <si>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</si>
  <si>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</si>
  <si>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</si>
  <si>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</si>
  <si>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</si>
  <si>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</si>
  <si>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</si>
  <si>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</si>
  <si>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</si>
  <si>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</si>
  <si>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</si>
  <si>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</si>
  <si>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</si>
  <si>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</si>
  <si>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</si>
  <si>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</si>
  <si>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</si>
  <si>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</si>
  <si>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</si>
  <si>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</si>
  <si>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</si>
  <si>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</si>
  <si>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</si>
  <si>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</si>
  <si>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</si>
  <si>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</si>
  <si>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</si>
  <si>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</si>
  <si>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</si>
  <si>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</si>
  <si>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</si>
  <si>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</si>
  <si>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</si>
  <si>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</si>
  <si>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</si>
  <si>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</si>
  <si>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</si>
  <si>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</si>
  <si>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</si>
  <si>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</si>
  <si>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</si>
  <si>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</si>
  <si>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</si>
  <si>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</si>
  <si>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</si>
  <si>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</si>
  <si>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</si>
  <si>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</si>
  <si>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</si>
  <si>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</si>
  <si>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</si>
  <si>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</si>
  <si>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</si>
  <si>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</si>
  <si>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</si>
  <si>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</si>
  <si>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</si>
  <si>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</si>
  <si>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</si>
  <si>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</si>
  <si>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</si>
  <si>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</si>
  <si>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</si>
  <si>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</si>
  <si>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</si>
  <si>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</si>
  <si>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</si>
  <si>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</si>
  <si>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</si>
  <si>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</si>
  <si>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</si>
  <si>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</si>
  <si>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</si>
  <si>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</si>
  <si>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</si>
  <si>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</si>
  <si>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</si>
  <si>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</si>
  <si>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</si>
  <si>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</si>
  <si>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</si>
  <si>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Programe din Fondul Social European de Dezvoltare Regională</t>
  </si>
  <si>
    <t>58.02</t>
  </si>
  <si>
    <t>Finanțarea națională</t>
  </si>
  <si>
    <t>58.02.01</t>
  </si>
  <si>
    <t>Finanțare externă nerambursabilă</t>
  </si>
  <si>
    <t>58.02.02</t>
  </si>
  <si>
    <t xml:space="preserve">Cheltuieli neeligibile </t>
  </si>
  <si>
    <t>58.02.03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</si>
  <si>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</si>
  <si>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</si>
  <si>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</si>
  <si>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</si>
  <si>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</si>
  <si>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</si>
  <si>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</si>
  <si>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</si>
  <si>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</si>
  <si>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</si>
  <si>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</si>
  <si>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</si>
  <si>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</si>
  <si>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</si>
  <si>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</si>
  <si>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</si>
  <si>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</si>
  <si>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</si>
  <si>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</si>
  <si>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</si>
  <si>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</si>
  <si>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</si>
  <si>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</si>
  <si>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</si>
  <si>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</si>
  <si>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</si>
  <si>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</si>
  <si>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</si>
  <si>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t>Kereskenyi Gabor</t>
  </si>
  <si>
    <t>ec.Lucia Ursu</t>
  </si>
  <si>
    <t>ec.Terezia Borbei</t>
  </si>
  <si>
    <t>Anexa nr.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</si>
</sst>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1">
    <font>
      <sz val="10"/>
      <name val="Arial"/>
      <family val="2"/>
      <charset val="238"/>
    </font>
    <font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  <charset val="238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theme="5" tint="0.59999389629810485"/>
      <name val="Arial"/>
      <family val="2"/>
    </font>
    <font>
      <b/>
      <sz val="9"/>
      <color theme="5" tint="0.59999389629810485"/>
      <name val="Arial"/>
      <family val="2"/>
    </font>
    <font>
      <sz val="10"/>
      <color theme="5" tint="0.59999389629810485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trike/>
      <sz val="11"/>
      <name val="Arial"/>
      <family val="2"/>
    </font>
    <font>
      <strike/>
      <sz val="11"/>
      <name val="Arial"/>
      <family val="2"/>
    </font>
    <font>
      <strike/>
      <sz val="8"/>
      <name val="Arial"/>
      <family val="2"/>
    </font>
    <font>
      <strike/>
      <sz val="12"/>
      <name val="Arial"/>
      <family val="2"/>
    </font>
    <font>
      <strike/>
      <sz val="10"/>
      <name val="Arial"/>
      <family val="2"/>
    </font>
    <font>
      <b/>
      <strike/>
      <sz val="12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i/>
      <sz val="8"/>
      <name val="Arial"/>
      <family val="2"/>
    </font>
    <font>
      <b/>
      <i/>
      <sz val="11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sz val="12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i/>
      <sz val="12"/>
      <color indexed="10"/>
      <name val="Arial"/>
      <family val="2"/>
    </font>
    <font>
      <b/>
      <sz val="10"/>
      <name val="Arial-T&amp;M"/>
      <charset val="238"/>
    </font>
    <font>
      <sz val="12"/>
      <name val="Arial"/>
      <family val="2"/>
      <charset val="238"/>
    </font>
    <font>
      <u/>
      <sz val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3" fillId="0" borderId="0"/>
  </cellStyleXfs>
  <cellXfs count="241">
    <xf numFmtId="0" fontId="0" fillId="0" borderId="0" xfId="0"/>
    <xf numFmtId="0" fontId="1" fillId="0" borderId="0" xfId="2" applyFont="1" applyFill="1"/>
    <xf numFmtId="1" fontId="1" fillId="0" borderId="0" xfId="2" applyNumberFormat="1" applyFont="1" applyFill="1"/>
    <xf numFmtId="0" fontId="1" fillId="0" borderId="0" xfId="3" applyFont="1" applyFill="1"/>
    <xf numFmtId="0" fontId="1" fillId="0" borderId="0" xfId="3" applyFont="1" applyFill="1" applyAlignment="1">
      <alignment horizontal="left"/>
    </xf>
    <xf numFmtId="0" fontId="2" fillId="2" borderId="2" xfId="3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2" fillId="2" borderId="4" xfId="3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2" applyFont="1" applyFill="1" applyAlignment="1">
      <alignment horizontal="center"/>
    </xf>
    <xf numFmtId="0" fontId="5" fillId="0" borderId="0" xfId="2" applyFont="1" applyFill="1" applyAlignment="1">
      <alignment horizontal="center"/>
    </xf>
    <xf numFmtId="0" fontId="6" fillId="0" borderId="0" xfId="2" applyFont="1" applyFill="1" applyAlignment="1">
      <alignment horizontal="center"/>
    </xf>
    <xf numFmtId="3" fontId="6" fillId="0" borderId="0" xfId="2" applyNumberFormat="1" applyFont="1" applyFill="1" applyAlignment="1">
      <alignment horizontal="center"/>
    </xf>
    <xf numFmtId="0" fontId="7" fillId="0" borderId="0" xfId="2" quotePrefix="1" applyFont="1" applyFill="1" applyAlignment="1">
      <alignment horizontal="center"/>
    </xf>
    <xf numFmtId="0" fontId="8" fillId="0" borderId="0" xfId="2" applyFont="1" applyFill="1"/>
    <xf numFmtId="1" fontId="8" fillId="0" borderId="0" xfId="2" applyNumberFormat="1" applyFont="1" applyFill="1" applyAlignment="1">
      <alignment horizontal="center"/>
    </xf>
    <xf numFmtId="3" fontId="8" fillId="0" borderId="0" xfId="2" applyNumberFormat="1" applyFont="1" applyFill="1" applyAlignment="1">
      <alignment horizontal="center"/>
    </xf>
    <xf numFmtId="1" fontId="5" fillId="3" borderId="5" xfId="4" applyNumberFormat="1" applyFont="1" applyFill="1" applyBorder="1" applyAlignment="1">
      <alignment horizontal="center" vertical="center" wrapText="1"/>
    </xf>
    <xf numFmtId="1" fontId="5" fillId="3" borderId="6" xfId="4" applyNumberFormat="1" applyFont="1" applyFill="1" applyBorder="1" applyAlignment="1">
      <alignment horizontal="center" vertical="center" wrapText="1"/>
    </xf>
    <xf numFmtId="1" fontId="9" fillId="3" borderId="7" xfId="4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1" fontId="10" fillId="3" borderId="7" xfId="4" applyNumberFormat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1" fontId="5" fillId="3" borderId="8" xfId="4" applyNumberFormat="1" applyFont="1" applyFill="1" applyBorder="1" applyAlignment="1">
      <alignment horizontal="center" vertical="center" wrapText="1"/>
    </xf>
    <xf numFmtId="1" fontId="5" fillId="3" borderId="9" xfId="4" applyNumberFormat="1" applyFont="1" applyFill="1" applyBorder="1" applyAlignment="1">
      <alignment horizontal="center" vertical="center" wrapText="1"/>
    </xf>
    <xf numFmtId="1" fontId="9" fillId="3" borderId="10" xfId="4" applyNumberFormat="1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1" fontId="10" fillId="3" borderId="10" xfId="4" applyNumberFormat="1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1" fontId="5" fillId="0" borderId="11" xfId="4" applyNumberFormat="1" applyFont="1" applyFill="1" applyBorder="1" applyAlignment="1">
      <alignment horizontal="center" vertical="center" wrapText="1"/>
    </xf>
    <xf numFmtId="1" fontId="5" fillId="0" borderId="12" xfId="4" applyNumberFormat="1" applyFont="1" applyFill="1" applyBorder="1" applyAlignment="1">
      <alignment horizontal="center" vertical="center" wrapText="1"/>
    </xf>
    <xf numFmtId="1" fontId="9" fillId="0" borderId="13" xfId="4" applyNumberFormat="1" applyFont="1" applyFill="1" applyBorder="1" applyAlignment="1">
      <alignment horizontal="center" vertical="center" wrapText="1"/>
    </xf>
    <xf numFmtId="1" fontId="5" fillId="4" borderId="14" xfId="4" applyNumberFormat="1" applyFont="1" applyFill="1" applyBorder="1" applyAlignment="1">
      <alignment horizontal="center" vertical="center" wrapText="1"/>
    </xf>
    <xf numFmtId="1" fontId="5" fillId="4" borderId="15" xfId="4" applyNumberFormat="1" applyFont="1" applyFill="1" applyBorder="1" applyAlignment="1">
      <alignment horizontal="center" vertical="center" wrapText="1"/>
    </xf>
    <xf numFmtId="1" fontId="9" fillId="4" borderId="16" xfId="4" applyNumberFormat="1" applyFont="1" applyFill="1" applyBorder="1" applyAlignment="1">
      <alignment horizontal="center" vertical="center" wrapText="1"/>
    </xf>
    <xf numFmtId="3" fontId="4" fillId="4" borderId="16" xfId="4" applyNumberFormat="1" applyFont="1" applyFill="1" applyBorder="1" applyAlignment="1">
      <alignment vertical="center" wrapText="1"/>
    </xf>
    <xf numFmtId="1" fontId="5" fillId="5" borderId="17" xfId="4" applyNumberFormat="1" applyFont="1" applyFill="1" applyBorder="1" applyAlignment="1">
      <alignment horizontal="center" vertical="center" wrapText="1"/>
    </xf>
    <xf numFmtId="1" fontId="5" fillId="5" borderId="18" xfId="4" applyNumberFormat="1" applyFont="1" applyFill="1" applyBorder="1" applyAlignment="1">
      <alignment horizontal="center" vertical="center" wrapText="1"/>
    </xf>
    <xf numFmtId="1" fontId="9" fillId="5" borderId="13" xfId="4" applyNumberFormat="1" applyFont="1" applyFill="1" applyBorder="1" applyAlignment="1">
      <alignment horizontal="center" vertical="center" wrapText="1"/>
    </xf>
    <xf numFmtId="3" fontId="4" fillId="5" borderId="13" xfId="4" applyNumberFormat="1" applyFont="1" applyFill="1" applyBorder="1" applyAlignment="1">
      <alignment vertical="center" wrapText="1"/>
    </xf>
    <xf numFmtId="0" fontId="11" fillId="6" borderId="17" xfId="5" applyFont="1" applyFill="1" applyBorder="1" applyAlignment="1">
      <alignment horizontal="center" vertical="center"/>
    </xf>
    <xf numFmtId="0" fontId="11" fillId="6" borderId="18" xfId="5" applyFont="1" applyFill="1" applyBorder="1" applyAlignment="1">
      <alignment horizontal="center" vertical="center"/>
    </xf>
    <xf numFmtId="49" fontId="9" fillId="6" borderId="13" xfId="5" applyNumberFormat="1" applyFont="1" applyFill="1" applyBorder="1" applyAlignment="1">
      <alignment horizontal="right"/>
    </xf>
    <xf numFmtId="3" fontId="4" fillId="6" borderId="13" xfId="4" applyNumberFormat="1" applyFont="1" applyFill="1" applyBorder="1" applyAlignment="1">
      <alignment vertical="center" wrapText="1"/>
    </xf>
    <xf numFmtId="49" fontId="11" fillId="7" borderId="17" xfId="5" applyNumberFormat="1" applyFont="1" applyFill="1" applyBorder="1" applyAlignment="1">
      <alignment horizontal="center" vertical="center" wrapText="1"/>
    </xf>
    <xf numFmtId="49" fontId="11" fillId="7" borderId="18" xfId="5" applyNumberFormat="1" applyFont="1" applyFill="1" applyBorder="1" applyAlignment="1">
      <alignment horizontal="center" vertical="center" wrapText="1"/>
    </xf>
    <xf numFmtId="49" fontId="12" fillId="7" borderId="13" xfId="5" applyNumberFormat="1" applyFont="1" applyFill="1" applyBorder="1" applyAlignment="1">
      <alignment horizontal="right"/>
    </xf>
    <xf numFmtId="49" fontId="13" fillId="7" borderId="13" xfId="5" applyNumberFormat="1" applyFont="1" applyFill="1" applyBorder="1" applyAlignment="1">
      <alignment horizontal="right"/>
    </xf>
    <xf numFmtId="3" fontId="13" fillId="7" borderId="13" xfId="2" applyNumberFormat="1" applyFont="1" applyFill="1" applyBorder="1" applyAlignment="1"/>
    <xf numFmtId="0" fontId="14" fillId="0" borderId="0" xfId="2" applyFont="1" applyFill="1"/>
    <xf numFmtId="49" fontId="5" fillId="8" borderId="13" xfId="5" applyNumberFormat="1" applyFont="1" applyFill="1" applyBorder="1" applyAlignment="1">
      <alignment vertical="top"/>
    </xf>
    <xf numFmtId="49" fontId="9" fillId="8" borderId="13" xfId="5" applyNumberFormat="1" applyFont="1" applyFill="1" applyBorder="1" applyAlignment="1">
      <alignment horizontal="right"/>
    </xf>
    <xf numFmtId="49" fontId="4" fillId="8" borderId="13" xfId="5" applyNumberFormat="1" applyFont="1" applyFill="1" applyBorder="1" applyAlignment="1">
      <alignment horizontal="right"/>
    </xf>
    <xf numFmtId="3" fontId="4" fillId="8" borderId="13" xfId="2" applyNumberFormat="1" applyFont="1" applyFill="1" applyBorder="1" applyAlignment="1"/>
    <xf numFmtId="0" fontId="5" fillId="0" borderId="13" xfId="5" applyFont="1" applyFill="1" applyBorder="1" applyAlignment="1"/>
    <xf numFmtId="0" fontId="15" fillId="0" borderId="13" xfId="5" applyFont="1" applyFill="1" applyBorder="1" applyAlignment="1"/>
    <xf numFmtId="49" fontId="16" fillId="0" borderId="13" xfId="5" applyNumberFormat="1" applyFont="1" applyFill="1" applyBorder="1" applyAlignment="1">
      <alignment horizontal="right"/>
    </xf>
    <xf numFmtId="49" fontId="17" fillId="0" borderId="13" xfId="5" applyNumberFormat="1" applyFont="1" applyFill="1" applyBorder="1" applyAlignment="1">
      <alignment horizontal="right"/>
    </xf>
    <xf numFmtId="3" fontId="4" fillId="0" borderId="13" xfId="4" applyNumberFormat="1" applyFont="1" applyFill="1" applyBorder="1" applyAlignment="1">
      <alignment horizontal="right" vertical="center" wrapText="1"/>
    </xf>
    <xf numFmtId="3" fontId="17" fillId="0" borderId="13" xfId="2" applyNumberFormat="1" applyFont="1" applyFill="1" applyBorder="1" applyAlignment="1" applyProtection="1">
      <alignment horizontal="right"/>
      <protection locked="0"/>
    </xf>
    <xf numFmtId="0" fontId="18" fillId="0" borderId="13" xfId="5" applyFont="1" applyFill="1" applyBorder="1" applyAlignment="1"/>
    <xf numFmtId="0" fontId="19" fillId="0" borderId="13" xfId="5" applyFont="1" applyFill="1" applyBorder="1" applyAlignment="1"/>
    <xf numFmtId="49" fontId="20" fillId="0" borderId="13" xfId="5" applyNumberFormat="1" applyFont="1" applyFill="1" applyBorder="1" applyAlignment="1">
      <alignment horizontal="right"/>
    </xf>
    <xf numFmtId="49" fontId="21" fillId="0" borderId="13" xfId="5" applyNumberFormat="1" applyFont="1" applyFill="1" applyBorder="1" applyAlignment="1">
      <alignment horizontal="right"/>
    </xf>
    <xf numFmtId="3" fontId="21" fillId="0" borderId="13" xfId="2" applyNumberFormat="1" applyFont="1" applyFill="1" applyBorder="1" applyAlignment="1" applyProtection="1">
      <alignment horizontal="right"/>
      <protection locked="0"/>
    </xf>
    <xf numFmtId="0" fontId="22" fillId="0" borderId="0" xfId="2" applyFont="1" applyFill="1"/>
    <xf numFmtId="3" fontId="17" fillId="0" borderId="13" xfId="2" applyNumberFormat="1" applyFont="1" applyFill="1" applyBorder="1" applyAlignment="1" applyProtection="1">
      <alignment horizontal="right" vertical="center"/>
      <protection locked="0"/>
    </xf>
    <xf numFmtId="3" fontId="17" fillId="0" borderId="13" xfId="2" applyNumberFormat="1" applyFont="1" applyFill="1" applyBorder="1" applyAlignment="1">
      <alignment horizontal="right"/>
    </xf>
    <xf numFmtId="3" fontId="4" fillId="0" borderId="13" xfId="2" applyNumberFormat="1" applyFont="1" applyFill="1" applyBorder="1" applyAlignment="1">
      <alignment horizontal="right"/>
    </xf>
    <xf numFmtId="49" fontId="5" fillId="0" borderId="13" xfId="5" applyNumberFormat="1" applyFont="1" applyFill="1" applyBorder="1" applyAlignment="1">
      <alignment vertical="top"/>
    </xf>
    <xf numFmtId="49" fontId="15" fillId="0" borderId="13" xfId="5" applyNumberFormat="1" applyFont="1" applyFill="1" applyBorder="1" applyAlignment="1">
      <alignment vertical="top"/>
    </xf>
    <xf numFmtId="0" fontId="15" fillId="8" borderId="13" xfId="5" applyFont="1" applyFill="1" applyBorder="1" applyAlignment="1"/>
    <xf numFmtId="3" fontId="4" fillId="8" borderId="13" xfId="2" applyNumberFormat="1" applyFont="1" applyFill="1" applyBorder="1" applyAlignment="1">
      <alignment horizontal="right"/>
    </xf>
    <xf numFmtId="49" fontId="5" fillId="8" borderId="13" xfId="5" quotePrefix="1" applyNumberFormat="1" applyFont="1" applyFill="1" applyBorder="1" applyAlignment="1">
      <alignment vertical="top"/>
    </xf>
    <xf numFmtId="49" fontId="15" fillId="8" borderId="13" xfId="5" applyNumberFormat="1" applyFont="1" applyFill="1" applyBorder="1" applyAlignment="1">
      <alignment vertical="top"/>
    </xf>
    <xf numFmtId="49" fontId="15" fillId="0" borderId="13" xfId="5" quotePrefix="1" applyNumberFormat="1" applyFont="1" applyFill="1" applyBorder="1" applyAlignment="1">
      <alignment vertical="top"/>
    </xf>
    <xf numFmtId="49" fontId="5" fillId="0" borderId="13" xfId="5" quotePrefix="1" applyNumberFormat="1" applyFont="1" applyFill="1" applyBorder="1" applyAlignment="1">
      <alignment vertical="top"/>
    </xf>
    <xf numFmtId="49" fontId="15" fillId="0" borderId="13" xfId="5" applyNumberFormat="1" applyFont="1" applyFill="1" applyBorder="1" applyAlignment="1">
      <alignment vertical="top" wrapText="1"/>
    </xf>
    <xf numFmtId="1" fontId="20" fillId="0" borderId="13" xfId="2" quotePrefix="1" applyNumberFormat="1" applyFont="1" applyFill="1" applyBorder="1" applyAlignment="1">
      <alignment horizontal="right"/>
    </xf>
    <xf numFmtId="1" fontId="21" fillId="0" borderId="13" xfId="2" quotePrefix="1" applyNumberFormat="1" applyFont="1" applyFill="1" applyBorder="1" applyAlignment="1">
      <alignment horizontal="right"/>
    </xf>
    <xf numFmtId="3" fontId="23" fillId="0" borderId="13" xfId="2" applyNumberFormat="1" applyFont="1" applyFill="1" applyBorder="1" applyAlignment="1">
      <alignment horizontal="right" vertical="center"/>
    </xf>
    <xf numFmtId="0" fontId="24" fillId="7" borderId="17" xfId="5" applyFont="1" applyFill="1" applyBorder="1" applyAlignment="1">
      <alignment horizontal="center" vertical="center" wrapText="1"/>
    </xf>
    <xf numFmtId="0" fontId="24" fillId="7" borderId="18" xfId="5" applyFont="1" applyFill="1" applyBorder="1" applyAlignment="1">
      <alignment horizontal="center" vertical="center" wrapText="1"/>
    </xf>
    <xf numFmtId="3" fontId="13" fillId="7" borderId="13" xfId="2" applyNumberFormat="1" applyFont="1" applyFill="1" applyBorder="1" applyAlignment="1">
      <alignment horizontal="right"/>
    </xf>
    <xf numFmtId="49" fontId="25" fillId="8" borderId="13" xfId="5" applyNumberFormat="1" applyFont="1" applyFill="1" applyBorder="1" applyAlignment="1">
      <alignment horizontal="left" vertical="center"/>
    </xf>
    <xf numFmtId="0" fontId="1" fillId="8" borderId="13" xfId="5" applyFont="1" applyFill="1" applyBorder="1"/>
    <xf numFmtId="49" fontId="25" fillId="0" borderId="13" xfId="5" quotePrefix="1" applyNumberFormat="1" applyFont="1" applyFill="1" applyBorder="1" applyAlignment="1">
      <alignment horizontal="left" vertical="top"/>
    </xf>
    <xf numFmtId="49" fontId="1" fillId="0" borderId="13" xfId="5" applyNumberFormat="1" applyFont="1" applyFill="1" applyBorder="1" applyAlignment="1">
      <alignment horizontal="left" vertical="top"/>
    </xf>
    <xf numFmtId="3" fontId="4" fillId="0" borderId="13" xfId="2" applyNumberFormat="1" applyFont="1" applyFill="1" applyBorder="1" applyAlignment="1" applyProtection="1">
      <alignment horizontal="right"/>
      <protection locked="0"/>
    </xf>
    <xf numFmtId="0" fontId="1" fillId="0" borderId="13" xfId="5" applyFont="1" applyFill="1" applyBorder="1" applyAlignment="1">
      <alignment wrapText="1"/>
    </xf>
    <xf numFmtId="49" fontId="25" fillId="8" borderId="13" xfId="5" applyNumberFormat="1" applyFont="1" applyFill="1" applyBorder="1" applyAlignment="1">
      <alignment horizontal="left" vertical="top"/>
    </xf>
    <xf numFmtId="0" fontId="25" fillId="8" borderId="13" xfId="5" applyFont="1" applyFill="1" applyBorder="1"/>
    <xf numFmtId="49" fontId="25" fillId="0" borderId="13" xfId="5" applyNumberFormat="1" applyFont="1" applyFill="1" applyBorder="1" applyAlignment="1">
      <alignment horizontal="left" vertical="top"/>
    </xf>
    <xf numFmtId="164" fontId="25" fillId="8" borderId="13" xfId="1" applyFont="1" applyFill="1" applyBorder="1" applyAlignment="1">
      <alignment horizontal="left" vertical="top"/>
    </xf>
    <xf numFmtId="0" fontId="25" fillId="8" borderId="13" xfId="5" applyFont="1" applyFill="1" applyBorder="1" applyAlignment="1"/>
    <xf numFmtId="49" fontId="25" fillId="8" borderId="13" xfId="5" applyNumberFormat="1" applyFont="1" applyFill="1" applyBorder="1" applyAlignment="1">
      <alignment horizontal="left" vertical="top"/>
    </xf>
    <xf numFmtId="3" fontId="4" fillId="8" borderId="13" xfId="2" applyNumberFormat="1" applyFont="1" applyFill="1" applyBorder="1" applyAlignment="1" applyProtection="1">
      <alignment horizontal="right"/>
      <protection locked="0"/>
    </xf>
    <xf numFmtId="0" fontId="25" fillId="8" borderId="13" xfId="6" applyFont="1" applyFill="1" applyBorder="1" applyAlignment="1">
      <alignment horizontal="left" wrapText="1"/>
    </xf>
    <xf numFmtId="0" fontId="16" fillId="0" borderId="13" xfId="6" applyFont="1" applyFill="1" applyBorder="1" applyAlignment="1">
      <alignment horizontal="right"/>
    </xf>
    <xf numFmtId="0" fontId="17" fillId="0" borderId="13" xfId="6" applyFont="1" applyFill="1" applyBorder="1" applyAlignment="1">
      <alignment horizontal="right"/>
    </xf>
    <xf numFmtId="49" fontId="13" fillId="7" borderId="13" xfId="5" applyNumberFormat="1" applyFont="1" applyFill="1" applyBorder="1" applyAlignment="1">
      <alignment horizontal="left" vertical="top"/>
    </xf>
    <xf numFmtId="0" fontId="1" fillId="0" borderId="13" xfId="5" applyFont="1" applyFill="1" applyBorder="1"/>
    <xf numFmtId="0" fontId="25" fillId="0" borderId="13" xfId="5" applyFont="1" applyFill="1" applyBorder="1"/>
    <xf numFmtId="0" fontId="1" fillId="0" borderId="13" xfId="5" applyFont="1" applyFill="1" applyBorder="1" applyAlignment="1"/>
    <xf numFmtId="49" fontId="25" fillId="8" borderId="13" xfId="5" applyNumberFormat="1" applyFont="1" applyFill="1" applyBorder="1"/>
    <xf numFmtId="49" fontId="25" fillId="0" borderId="13" xfId="5" applyNumberFormat="1" applyFont="1" applyFill="1" applyBorder="1"/>
    <xf numFmtId="0" fontId="16" fillId="0" borderId="13" xfId="5" applyNumberFormat="1" applyFont="1" applyFill="1" applyBorder="1" applyAlignment="1">
      <alignment horizontal="right"/>
    </xf>
    <xf numFmtId="0" fontId="17" fillId="0" borderId="13" xfId="5" applyNumberFormat="1" applyFont="1" applyFill="1" applyBorder="1" applyAlignment="1">
      <alignment horizontal="right"/>
    </xf>
    <xf numFmtId="0" fontId="1" fillId="9" borderId="0" xfId="2" applyFont="1" applyFill="1"/>
    <xf numFmtId="49" fontId="14" fillId="7" borderId="13" xfId="5" applyNumberFormat="1" applyFont="1" applyFill="1" applyBorder="1" applyAlignment="1">
      <alignment horizontal="left" vertical="top"/>
    </xf>
    <xf numFmtId="0" fontId="14" fillId="9" borderId="0" xfId="2" applyFont="1" applyFill="1"/>
    <xf numFmtId="49" fontId="5" fillId="0" borderId="13" xfId="0" applyNumberFormat="1" applyFont="1" applyFill="1" applyBorder="1" applyAlignment="1">
      <alignment horizontal="left" vertical="top"/>
    </xf>
    <xf numFmtId="49" fontId="9" fillId="0" borderId="13" xfId="0" applyNumberFormat="1" applyFont="1" applyFill="1" applyBorder="1" applyAlignment="1">
      <alignment horizontal="right"/>
    </xf>
    <xf numFmtId="49" fontId="4" fillId="0" borderId="13" xfId="0" applyNumberFormat="1" applyFont="1" applyFill="1" applyBorder="1" applyAlignment="1">
      <alignment horizontal="right"/>
    </xf>
    <xf numFmtId="0" fontId="5" fillId="0" borderId="13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left"/>
    </xf>
    <xf numFmtId="49" fontId="13" fillId="7" borderId="13" xfId="5" applyNumberFormat="1" applyFont="1" applyFill="1" applyBorder="1" applyAlignment="1">
      <alignment horizontal="left"/>
    </xf>
    <xf numFmtId="0" fontId="25" fillId="7" borderId="13" xfId="5" applyFont="1" applyFill="1" applyBorder="1" applyAlignment="1"/>
    <xf numFmtId="49" fontId="12" fillId="7" borderId="13" xfId="5" applyNumberFormat="1" applyFont="1" applyFill="1" applyBorder="1" applyAlignment="1">
      <alignment horizontal="right" vertical="center"/>
    </xf>
    <xf numFmtId="49" fontId="13" fillId="7" borderId="13" xfId="5" applyNumberFormat="1" applyFont="1" applyFill="1" applyBorder="1" applyAlignment="1">
      <alignment horizontal="right" vertical="center"/>
    </xf>
    <xf numFmtId="3" fontId="4" fillId="7" borderId="13" xfId="2" applyNumberFormat="1" applyFont="1" applyFill="1" applyBorder="1" applyAlignment="1">
      <alignment horizontal="right"/>
    </xf>
    <xf numFmtId="49" fontId="9" fillId="0" borderId="13" xfId="5" applyNumberFormat="1" applyFont="1" applyFill="1" applyBorder="1" applyAlignment="1">
      <alignment horizontal="right"/>
    </xf>
    <xf numFmtId="49" fontId="4" fillId="0" borderId="13" xfId="5" applyNumberFormat="1" applyFont="1" applyFill="1" applyBorder="1" applyAlignment="1">
      <alignment horizontal="right"/>
    </xf>
    <xf numFmtId="49" fontId="13" fillId="7" borderId="13" xfId="5" applyNumberFormat="1" applyFont="1" applyFill="1" applyBorder="1" applyAlignment="1">
      <alignment horizontal="left" vertical="top" wrapText="1"/>
    </xf>
    <xf numFmtId="49" fontId="25" fillId="8" borderId="13" xfId="5" applyNumberFormat="1" applyFont="1" applyFill="1" applyBorder="1" applyAlignment="1">
      <alignment horizontal="left" vertical="top" wrapText="1"/>
    </xf>
    <xf numFmtId="0" fontId="0" fillId="8" borderId="13" xfId="0" applyFill="1" applyBorder="1"/>
    <xf numFmtId="0" fontId="27" fillId="0" borderId="13" xfId="5" applyFont="1" applyFill="1" applyBorder="1"/>
    <xf numFmtId="0" fontId="27" fillId="0" borderId="13" xfId="5" applyFont="1" applyFill="1" applyBorder="1" applyAlignment="1">
      <alignment wrapText="1"/>
    </xf>
    <xf numFmtId="49" fontId="28" fillId="0" borderId="13" xfId="5" applyNumberFormat="1" applyFont="1" applyFill="1" applyBorder="1" applyAlignment="1">
      <alignment horizontal="right"/>
    </xf>
    <xf numFmtId="49" fontId="14" fillId="0" borderId="13" xfId="5" applyNumberFormat="1" applyFont="1" applyFill="1" applyBorder="1" applyAlignment="1">
      <alignment horizontal="right"/>
    </xf>
    <xf numFmtId="3" fontId="13" fillId="0" borderId="13" xfId="2" applyNumberFormat="1" applyFont="1" applyFill="1" applyBorder="1" applyAlignment="1" applyProtection="1">
      <alignment horizontal="right"/>
      <protection locked="0"/>
    </xf>
    <xf numFmtId="0" fontId="27" fillId="9" borderId="0" xfId="2" applyFont="1" applyFill="1"/>
    <xf numFmtId="0" fontId="1" fillId="0" borderId="13" xfId="2" applyFont="1" applyFill="1" applyBorder="1"/>
    <xf numFmtId="49" fontId="3" fillId="0" borderId="19" xfId="5" applyNumberFormat="1" applyFont="1" applyFill="1" applyBorder="1" applyAlignment="1">
      <alignment horizontal="left" vertical="top"/>
    </xf>
    <xf numFmtId="49" fontId="25" fillId="7" borderId="13" xfId="5" applyNumberFormat="1" applyFont="1" applyFill="1" applyBorder="1" applyAlignment="1">
      <alignment horizontal="left" vertical="top"/>
    </xf>
    <xf numFmtId="0" fontId="1" fillId="7" borderId="13" xfId="5" applyFont="1" applyFill="1" applyBorder="1"/>
    <xf numFmtId="49" fontId="9" fillId="7" borderId="13" xfId="5" applyNumberFormat="1" applyFont="1" applyFill="1" applyBorder="1" applyAlignment="1">
      <alignment horizontal="right"/>
    </xf>
    <xf numFmtId="49" fontId="4" fillId="7" borderId="13" xfId="5" applyNumberFormat="1" applyFont="1" applyFill="1" applyBorder="1" applyAlignment="1">
      <alignment horizontal="right"/>
    </xf>
    <xf numFmtId="0" fontId="25" fillId="8" borderId="13" xfId="5" applyFont="1" applyFill="1" applyBorder="1" applyAlignment="1">
      <alignment horizontal="left" vertical="center"/>
    </xf>
    <xf numFmtId="0" fontId="1" fillId="0" borderId="13" xfId="5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right"/>
    </xf>
    <xf numFmtId="0" fontId="17" fillId="0" borderId="13" xfId="2" applyFont="1" applyFill="1" applyBorder="1" applyAlignment="1">
      <alignment horizontal="right"/>
    </xf>
    <xf numFmtId="49" fontId="13" fillId="7" borderId="13" xfId="5" applyNumberFormat="1" applyFont="1" applyFill="1" applyBorder="1" applyAlignment="1">
      <alignment horizontal="left" vertical="center" wrapText="1"/>
    </xf>
    <xf numFmtId="0" fontId="25" fillId="0" borderId="13" xfId="5" applyFont="1" applyFill="1" applyBorder="1" applyAlignment="1"/>
    <xf numFmtId="0" fontId="25" fillId="0" borderId="13" xfId="5" applyFont="1" applyFill="1" applyBorder="1" applyAlignment="1">
      <alignment horizontal="left" wrapText="1"/>
    </xf>
    <xf numFmtId="0" fontId="29" fillId="8" borderId="13" xfId="5" applyFont="1" applyFill="1" applyBorder="1"/>
    <xf numFmtId="49" fontId="30" fillId="8" borderId="13" xfId="5" applyNumberFormat="1" applyFont="1" applyFill="1" applyBorder="1" applyAlignment="1">
      <alignment horizontal="left" vertical="top"/>
    </xf>
    <xf numFmtId="0" fontId="30" fillId="0" borderId="13" xfId="5" applyFont="1" applyFill="1" applyBorder="1"/>
    <xf numFmtId="49" fontId="30" fillId="0" borderId="13" xfId="5" applyNumberFormat="1" applyFont="1" applyFill="1" applyBorder="1" applyAlignment="1">
      <alignment horizontal="left" vertical="top"/>
    </xf>
    <xf numFmtId="49" fontId="13" fillId="7" borderId="13" xfId="5" quotePrefix="1" applyNumberFormat="1" applyFont="1" applyFill="1" applyBorder="1" applyAlignment="1">
      <alignment horizontal="left" vertical="top"/>
    </xf>
    <xf numFmtId="49" fontId="25" fillId="0" borderId="13" xfId="5" applyNumberFormat="1" applyFont="1" applyFill="1" applyBorder="1" applyAlignment="1">
      <alignment horizontal="left" wrapText="1"/>
    </xf>
    <xf numFmtId="0" fontId="16" fillId="0" borderId="13" xfId="5" applyFont="1" applyFill="1" applyBorder="1" applyAlignment="1">
      <alignment horizontal="right"/>
    </xf>
    <xf numFmtId="0" fontId="17" fillId="0" borderId="13" xfId="5" applyFont="1" applyFill="1" applyBorder="1" applyAlignment="1">
      <alignment horizontal="right"/>
    </xf>
    <xf numFmtId="0" fontId="13" fillId="7" borderId="13" xfId="5" applyFont="1" applyFill="1" applyBorder="1"/>
    <xf numFmtId="49" fontId="12" fillId="7" borderId="13" xfId="5" applyNumberFormat="1" applyFont="1" applyFill="1" applyBorder="1" applyAlignment="1">
      <alignment horizontal="left" vertical="top"/>
    </xf>
    <xf numFmtId="1" fontId="4" fillId="5" borderId="13" xfId="4" applyNumberFormat="1" applyFont="1" applyFill="1" applyBorder="1" applyAlignment="1">
      <alignment horizontal="center" vertical="center" wrapText="1"/>
    </xf>
    <xf numFmtId="0" fontId="9" fillId="5" borderId="13" xfId="2" applyFont="1" applyFill="1" applyBorder="1" applyAlignment="1">
      <alignment horizontal="center" vertical="center"/>
    </xf>
    <xf numFmtId="3" fontId="13" fillId="5" borderId="13" xfId="2" applyNumberFormat="1" applyFont="1" applyFill="1" applyBorder="1" applyAlignment="1">
      <alignment horizontal="right"/>
    </xf>
    <xf numFmtId="0" fontId="27" fillId="0" borderId="0" xfId="2" applyFont="1" applyFill="1"/>
    <xf numFmtId="49" fontId="25" fillId="7" borderId="13" xfId="5" applyNumberFormat="1" applyFont="1" applyFill="1" applyBorder="1" applyAlignment="1">
      <alignment horizontal="left" vertical="center" wrapText="1"/>
    </xf>
    <xf numFmtId="0" fontId="31" fillId="0" borderId="13" xfId="5" applyFont="1" applyFill="1" applyBorder="1"/>
    <xf numFmtId="3" fontId="32" fillId="0" borderId="13" xfId="2" applyNumberFormat="1" applyFont="1" applyFill="1" applyBorder="1" applyAlignment="1" applyProtection="1">
      <alignment horizontal="right"/>
      <protection locked="0"/>
    </xf>
    <xf numFmtId="0" fontId="31" fillId="9" borderId="0" xfId="2" applyFont="1" applyFill="1"/>
    <xf numFmtId="0" fontId="33" fillId="0" borderId="13" xfId="5" applyFont="1" applyFill="1" applyBorder="1"/>
    <xf numFmtId="0" fontId="34" fillId="0" borderId="13" xfId="0" applyFont="1" applyFill="1" applyBorder="1" applyAlignment="1">
      <alignment wrapText="1"/>
    </xf>
    <xf numFmtId="3" fontId="35" fillId="0" borderId="13" xfId="2" applyNumberFormat="1" applyFont="1" applyFill="1" applyBorder="1" applyAlignment="1" applyProtection="1">
      <alignment horizontal="right"/>
      <protection locked="0"/>
    </xf>
    <xf numFmtId="0" fontId="33" fillId="9" borderId="0" xfId="2" applyFont="1" applyFill="1"/>
    <xf numFmtId="3" fontId="35" fillId="0" borderId="13" xfId="2" applyNumberFormat="1" applyFont="1" applyFill="1" applyBorder="1" applyAlignment="1">
      <alignment horizontal="right"/>
    </xf>
    <xf numFmtId="49" fontId="25" fillId="0" borderId="13" xfId="5" applyNumberFormat="1" applyFont="1" applyFill="1" applyBorder="1" applyAlignment="1">
      <alignment horizontal="center"/>
    </xf>
    <xf numFmtId="0" fontId="12" fillId="7" borderId="17" xfId="0" quotePrefix="1" applyFont="1" applyFill="1" applyBorder="1" applyAlignment="1">
      <alignment horizontal="center" vertical="center" wrapText="1"/>
    </xf>
    <xf numFmtId="0" fontId="12" fillId="7" borderId="18" xfId="0" quotePrefix="1" applyFont="1" applyFill="1" applyBorder="1" applyAlignment="1">
      <alignment horizontal="center" vertical="center" wrapText="1"/>
    </xf>
    <xf numFmtId="0" fontId="9" fillId="7" borderId="13" xfId="0" quotePrefix="1" applyFont="1" applyFill="1" applyBorder="1" applyAlignment="1"/>
    <xf numFmtId="0" fontId="9" fillId="8" borderId="13" xfId="0" quotePrefix="1" applyFont="1" applyFill="1" applyBorder="1" applyAlignment="1">
      <alignment horizontal="left" wrapText="1"/>
    </xf>
    <xf numFmtId="0" fontId="15" fillId="0" borderId="13" xfId="0" applyFont="1" applyFill="1" applyBorder="1" applyAlignment="1">
      <alignment horizontal="left" wrapText="1" indent="2"/>
    </xf>
    <xf numFmtId="0" fontId="16" fillId="0" borderId="13" xfId="0" quotePrefix="1" applyFont="1" applyFill="1" applyBorder="1" applyAlignment="1">
      <alignment horizontal="right"/>
    </xf>
    <xf numFmtId="3" fontId="4" fillId="0" borderId="13" xfId="0" quotePrefix="1" applyNumberFormat="1" applyFont="1" applyFill="1" applyBorder="1" applyAlignment="1">
      <alignment horizontal="right"/>
    </xf>
    <xf numFmtId="0" fontId="5" fillId="8" borderId="13" xfId="0" applyFont="1" applyFill="1" applyBorder="1" applyAlignment="1">
      <alignment horizontal="left" wrapText="1"/>
    </xf>
    <xf numFmtId="0" fontId="9" fillId="8" borderId="13" xfId="0" applyFont="1" applyFill="1" applyBorder="1" applyAlignment="1">
      <alignment horizontal="right"/>
    </xf>
    <xf numFmtId="0" fontId="4" fillId="8" borderId="13" xfId="0" applyFont="1" applyFill="1" applyBorder="1" applyAlignment="1">
      <alignment horizontal="right"/>
    </xf>
    <xf numFmtId="0" fontId="17" fillId="0" borderId="13" xfId="0" quotePrefix="1" applyFont="1" applyFill="1" applyBorder="1" applyAlignment="1">
      <alignment horizontal="right"/>
    </xf>
    <xf numFmtId="0" fontId="5" fillId="8" borderId="13" xfId="0" applyFont="1" applyFill="1" applyBorder="1" applyAlignment="1">
      <alignment wrapText="1"/>
    </xf>
    <xf numFmtId="0" fontId="36" fillId="8" borderId="13" xfId="0" applyFont="1" applyFill="1" applyBorder="1" applyAlignment="1"/>
    <xf numFmtId="0" fontId="5" fillId="0" borderId="13" xfId="0" applyFont="1" applyFill="1" applyBorder="1" applyAlignment="1"/>
    <xf numFmtId="0" fontId="15" fillId="0" borderId="13" xfId="0" applyFont="1" applyFill="1" applyBorder="1" applyAlignment="1">
      <alignment horizontal="left" wrapText="1"/>
    </xf>
    <xf numFmtId="0" fontId="16" fillId="0" borderId="13" xfId="0" applyFont="1" applyFill="1" applyBorder="1" applyAlignment="1">
      <alignment horizontal="right"/>
    </xf>
    <xf numFmtId="0" fontId="17" fillId="0" borderId="13" xfId="0" applyFont="1" applyFill="1" applyBorder="1" applyAlignment="1">
      <alignment horizontal="right"/>
    </xf>
    <xf numFmtId="0" fontId="25" fillId="8" borderId="13" xfId="0" applyFont="1" applyFill="1" applyBorder="1" applyAlignment="1">
      <alignment horizontal="left" wrapText="1"/>
    </xf>
    <xf numFmtId="0" fontId="1" fillId="0" borderId="13" xfId="0" applyFont="1" applyFill="1" applyBorder="1" applyAlignment="1">
      <alignment horizontal="left" wrapText="1"/>
    </xf>
    <xf numFmtId="0" fontId="3" fillId="10" borderId="20" xfId="7" applyFont="1" applyFill="1" applyBorder="1" applyAlignment="1">
      <alignment vertical="justify" wrapText="1"/>
    </xf>
    <xf numFmtId="0" fontId="3" fillId="10" borderId="21" xfId="7" applyFont="1" applyFill="1" applyBorder="1" applyAlignment="1">
      <alignment vertical="justify" wrapText="1"/>
    </xf>
    <xf numFmtId="0" fontId="3" fillId="10" borderId="19" xfId="7" applyFont="1" applyFill="1" applyBorder="1" applyAlignment="1">
      <alignment horizontal="right"/>
    </xf>
    <xf numFmtId="0" fontId="17" fillId="10" borderId="13" xfId="0" applyFont="1" applyFill="1" applyBorder="1" applyAlignment="1">
      <alignment horizontal="right"/>
    </xf>
    <xf numFmtId="3" fontId="17" fillId="10" borderId="13" xfId="0" applyNumberFormat="1" applyFont="1" applyFill="1" applyBorder="1" applyAlignment="1">
      <alignment horizontal="right"/>
    </xf>
    <xf numFmtId="0" fontId="3" fillId="11" borderId="22" xfId="7" applyFont="1" applyFill="1" applyBorder="1" applyAlignment="1">
      <alignment horizontal="left" wrapText="1"/>
    </xf>
    <xf numFmtId="0" fontId="3" fillId="11" borderId="19" xfId="7" applyFont="1" applyFill="1" applyBorder="1" applyAlignment="1">
      <alignment horizontal="left" wrapText="1" indent="2"/>
    </xf>
    <xf numFmtId="0" fontId="3" fillId="11" borderId="19" xfId="7" applyFont="1" applyFill="1" applyBorder="1" applyAlignment="1">
      <alignment horizontal="right"/>
    </xf>
    <xf numFmtId="3" fontId="17" fillId="0" borderId="13" xfId="0" applyNumberFormat="1" applyFont="1" applyFill="1" applyBorder="1" applyAlignment="1">
      <alignment horizontal="right"/>
    </xf>
    <xf numFmtId="3" fontId="37" fillId="0" borderId="13" xfId="2" applyNumberFormat="1" applyFont="1" applyFill="1" applyBorder="1" applyAlignment="1">
      <alignment horizontal="right"/>
    </xf>
    <xf numFmtId="0" fontId="17" fillId="11" borderId="13" xfId="0" applyFont="1" applyFill="1" applyBorder="1" applyAlignment="1">
      <alignment horizontal="right"/>
    </xf>
    <xf numFmtId="3" fontId="17" fillId="11" borderId="13" xfId="0" applyNumberFormat="1" applyFont="1" applyFill="1" applyBorder="1" applyAlignment="1">
      <alignment horizontal="right"/>
    </xf>
    <xf numFmtId="0" fontId="13" fillId="6" borderId="13" xfId="5" applyFont="1" applyFill="1" applyBorder="1"/>
    <xf numFmtId="49" fontId="38" fillId="6" borderId="13" xfId="5" applyNumberFormat="1" applyFont="1" applyFill="1" applyBorder="1" applyAlignment="1">
      <alignment horizontal="left" vertical="top"/>
    </xf>
    <xf numFmtId="49" fontId="4" fillId="6" borderId="13" xfId="5" applyNumberFormat="1" applyFont="1" applyFill="1" applyBorder="1" applyAlignment="1">
      <alignment horizontal="right"/>
    </xf>
    <xf numFmtId="3" fontId="4" fillId="6" borderId="13" xfId="2" applyNumberFormat="1" applyFont="1" applyFill="1" applyBorder="1" applyAlignment="1">
      <alignment horizontal="right"/>
    </xf>
    <xf numFmtId="0" fontId="17" fillId="9" borderId="0" xfId="2" applyFont="1" applyFill="1"/>
    <xf numFmtId="49" fontId="4" fillId="7" borderId="13" xfId="5" quotePrefix="1" applyNumberFormat="1" applyFont="1" applyFill="1" applyBorder="1" applyAlignment="1">
      <alignment horizontal="left" vertical="top"/>
    </xf>
    <xf numFmtId="49" fontId="17" fillId="7" borderId="13" xfId="5" applyNumberFormat="1" applyFont="1" applyFill="1" applyBorder="1" applyAlignment="1">
      <alignment horizontal="left" vertical="top"/>
    </xf>
    <xf numFmtId="0" fontId="4" fillId="7" borderId="13" xfId="5" applyFont="1" applyFill="1" applyBorder="1" applyAlignment="1">
      <alignment horizontal="right"/>
    </xf>
    <xf numFmtId="49" fontId="4" fillId="8" borderId="13" xfId="5" applyNumberFormat="1" applyFont="1" applyFill="1" applyBorder="1" applyAlignment="1">
      <alignment horizontal="left" vertical="top"/>
    </xf>
    <xf numFmtId="49" fontId="17" fillId="8" borderId="13" xfId="5" applyNumberFormat="1" applyFont="1" applyFill="1" applyBorder="1" applyAlignment="1">
      <alignment horizontal="left" vertical="top"/>
    </xf>
    <xf numFmtId="0" fontId="4" fillId="8" borderId="13" xfId="5" applyFont="1" applyFill="1" applyBorder="1" applyAlignment="1">
      <alignment horizontal="right"/>
    </xf>
    <xf numFmtId="49" fontId="4" fillId="0" borderId="13" xfId="5" applyNumberFormat="1" applyFont="1" applyFill="1" applyBorder="1" applyAlignment="1">
      <alignment horizontal="left" vertical="top"/>
    </xf>
    <xf numFmtId="49" fontId="17" fillId="0" borderId="13" xfId="5" applyNumberFormat="1" applyFont="1" applyFill="1" applyBorder="1" applyAlignment="1">
      <alignment horizontal="left" vertical="top"/>
    </xf>
    <xf numFmtId="0" fontId="1" fillId="0" borderId="13" xfId="5" applyFont="1" applyFill="1" applyBorder="1" applyAlignment="1">
      <alignment horizontal="right"/>
    </xf>
    <xf numFmtId="3" fontId="39" fillId="0" borderId="13" xfId="5" applyNumberFormat="1" applyFont="1" applyFill="1" applyBorder="1" applyAlignment="1">
      <alignment horizontal="right"/>
    </xf>
    <xf numFmtId="49" fontId="23" fillId="0" borderId="13" xfId="5" applyNumberFormat="1" applyFont="1" applyFill="1" applyBorder="1" applyAlignment="1">
      <alignment horizontal="left" vertical="top"/>
    </xf>
    <xf numFmtId="0" fontId="17" fillId="0" borderId="13" xfId="5" applyFont="1" applyFill="1" applyBorder="1" applyAlignment="1">
      <alignment wrapText="1"/>
    </xf>
    <xf numFmtId="0" fontId="17" fillId="0" borderId="13" xfId="5" applyFont="1" applyFill="1" applyBorder="1"/>
    <xf numFmtId="3" fontId="39" fillId="0" borderId="13" xfId="2" applyNumberFormat="1" applyFont="1" applyFill="1" applyBorder="1" applyAlignment="1" applyProtection="1">
      <alignment horizontal="right"/>
      <protection locked="0"/>
    </xf>
    <xf numFmtId="0" fontId="9" fillId="8" borderId="13" xfId="5" applyFont="1" applyFill="1" applyBorder="1" applyAlignment="1">
      <alignment horizontal="right"/>
    </xf>
    <xf numFmtId="3" fontId="39" fillId="12" borderId="13" xfId="5" applyNumberFormat="1" applyFont="1" applyFill="1" applyBorder="1" applyAlignment="1">
      <alignment horizontal="right"/>
    </xf>
    <xf numFmtId="49" fontId="25" fillId="7" borderId="13" xfId="5" quotePrefix="1" applyNumberFormat="1" applyFont="1" applyFill="1" applyBorder="1" applyAlignment="1">
      <alignment horizontal="left" vertical="top"/>
    </xf>
    <xf numFmtId="0" fontId="9" fillId="7" borderId="13" xfId="5" applyFont="1" applyFill="1" applyBorder="1" applyAlignment="1">
      <alignment horizontal="right"/>
    </xf>
    <xf numFmtId="49" fontId="25" fillId="8" borderId="13" xfId="5" applyNumberFormat="1" applyFont="1" applyFill="1" applyBorder="1" applyAlignment="1">
      <alignment vertical="top"/>
    </xf>
    <xf numFmtId="49" fontId="25" fillId="0" borderId="13" xfId="5" applyNumberFormat="1" applyFont="1" applyFill="1" applyBorder="1" applyAlignment="1">
      <alignment vertical="top"/>
    </xf>
    <xf numFmtId="49" fontId="25" fillId="7" borderId="13" xfId="5" applyNumberFormat="1" applyFont="1" applyFill="1" applyBorder="1" applyAlignment="1">
      <alignment vertical="top"/>
    </xf>
    <xf numFmtId="0" fontId="9" fillId="7" borderId="13" xfId="2" applyFont="1" applyFill="1" applyBorder="1" applyAlignment="1">
      <alignment horizontal="right"/>
    </xf>
    <xf numFmtId="0" fontId="4" fillId="7" borderId="13" xfId="2" applyFont="1" applyFill="1" applyBorder="1" applyAlignment="1">
      <alignment horizontal="right"/>
    </xf>
    <xf numFmtId="3" fontId="17" fillId="7" borderId="13" xfId="2" applyNumberFormat="1" applyFont="1" applyFill="1" applyBorder="1" applyAlignment="1">
      <alignment horizontal="right"/>
    </xf>
    <xf numFmtId="49" fontId="29" fillId="7" borderId="13" xfId="5" applyNumberFormat="1" applyFont="1" applyFill="1" applyBorder="1" applyAlignment="1">
      <alignment horizontal="left" vertical="center" wrapText="1"/>
    </xf>
    <xf numFmtId="1" fontId="1" fillId="0" borderId="13" xfId="2" applyNumberFormat="1" applyFont="1" applyFill="1" applyBorder="1"/>
    <xf numFmtId="0" fontId="1" fillId="0" borderId="13" xfId="2" applyFont="1" applyFill="1" applyBorder="1" applyAlignment="1">
      <alignment horizontal="right"/>
    </xf>
    <xf numFmtId="0" fontId="1" fillId="0" borderId="0" xfId="2" applyFont="1" applyFill="1" applyAlignment="1">
      <alignment vertical="justify"/>
    </xf>
    <xf numFmtId="1" fontId="1" fillId="0" borderId="0" xfId="2" applyNumberFormat="1" applyFont="1" applyFill="1" applyAlignment="1">
      <alignment wrapText="1"/>
    </xf>
    <xf numFmtId="0" fontId="25" fillId="0" borderId="0" xfId="2" applyFont="1" applyFill="1"/>
    <xf numFmtId="1" fontId="25" fillId="0" borderId="0" xfId="2" applyNumberFormat="1" applyFont="1" applyFill="1" applyAlignment="1">
      <alignment horizontal="center"/>
    </xf>
    <xf numFmtId="0" fontId="25" fillId="0" borderId="0" xfId="2" applyFont="1" applyFill="1" applyAlignment="1">
      <alignment horizontal="center"/>
    </xf>
    <xf numFmtId="0" fontId="25" fillId="0" borderId="0" xfId="0" applyFont="1"/>
    <xf numFmtId="0" fontId="1" fillId="0" borderId="0" xfId="2" applyFont="1" applyFill="1" applyAlignment="1">
      <alignment horizontal="left"/>
    </xf>
    <xf numFmtId="0" fontId="40" fillId="0" borderId="0" xfId="2" applyFont="1" applyFill="1" applyAlignment="1">
      <alignment horizontal="center"/>
    </xf>
    <xf numFmtId="0" fontId="40" fillId="0" borderId="1" xfId="2" applyFont="1" applyFill="1" applyBorder="1" applyAlignment="1">
      <alignment horizontal="center"/>
    </xf>
  </cellXfs>
  <cellStyles count="8">
    <cellStyle name="Comma" xfId="1" builtinId="3"/>
    <cellStyle name="Normal" xfId="0" builtinId="0"/>
    <cellStyle name="Normal 3" xfId="7" xr:uid="{C7F9B8B4-B48E-45C7-94DF-559E123DCD23}"/>
    <cellStyle name="Normal_Anexa F 140 146 10.07" xfId="5" xr:uid="{97059263-C2E3-4CDC-893D-B18B50C2C49F}"/>
    <cellStyle name="Normal_F 07" xfId="3" xr:uid="{42B284E7-EC9B-4F57-8D7E-8E2A40B96373}"/>
    <cellStyle name="Normal_mach03" xfId="4" xr:uid="{19151724-C1C1-45AB-B242-6E87C6CB05F7}"/>
    <cellStyle name="Normal_mach31" xfId="2" xr:uid="{2BB95289-9C89-4ACB-B7BB-354C98902CCF}"/>
    <cellStyle name="Normal_Machete buget 99" xfId="6" xr:uid="{9B5B3F03-1DD9-4E42-9FA2-3993D8521E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192</xdr:row>
      <xdr:rowOff>0</xdr:rowOff>
    </xdr:from>
    <xdr:to>
      <xdr:col>2</xdr:col>
      <xdr:colOff>19050</xdr:colOff>
      <xdr:row>192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8666BFC-C790-4D2B-B501-55BC811C88FE}"/>
            </a:ext>
          </a:extLst>
        </xdr:cNvPr>
        <xdr:cNvSpPr>
          <a:spLocks/>
        </xdr:cNvSpPr>
      </xdr:nvSpPr>
      <xdr:spPr bwMode="auto">
        <a:xfrm>
          <a:off x="3562350" y="154400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204</xdr:row>
      <xdr:rowOff>0</xdr:rowOff>
    </xdr:from>
    <xdr:to>
      <xdr:col>2</xdr:col>
      <xdr:colOff>19050</xdr:colOff>
      <xdr:row>204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995983AB-FF34-4514-9C7E-A6B43EF9794E}"/>
            </a:ext>
          </a:extLst>
        </xdr:cNvPr>
        <xdr:cNvSpPr>
          <a:spLocks/>
        </xdr:cNvSpPr>
      </xdr:nvSpPr>
      <xdr:spPr bwMode="auto">
        <a:xfrm>
          <a:off x="3562350" y="154400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533400</xdr:colOff>
      <xdr:row>4</xdr:row>
      <xdr:rowOff>44450</xdr:rowOff>
    </xdr:from>
    <xdr:to>
      <xdr:col>1</xdr:col>
      <xdr:colOff>1009650</xdr:colOff>
      <xdr:row>5</xdr:row>
      <xdr:rowOff>60325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A05BC83-B2B8-4B9F-828A-0E55E167E22A}"/>
            </a:ext>
          </a:extLst>
        </xdr:cNvPr>
        <xdr:cNvSpPr txBox="1">
          <a:spLocks noChangeArrowheads="1"/>
        </xdr:cNvSpPr>
      </xdr:nvSpPr>
      <xdr:spPr bwMode="auto">
        <a:xfrm>
          <a:off x="876300" y="533400"/>
          <a:ext cx="476250" cy="60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2</xdr:col>
      <xdr:colOff>0</xdr:colOff>
      <xdr:row>204</xdr:row>
      <xdr:rowOff>0</xdr:rowOff>
    </xdr:from>
    <xdr:to>
      <xdr:col>2</xdr:col>
      <xdr:colOff>19050</xdr:colOff>
      <xdr:row>204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89E6148E-2D0C-4BF3-83F9-A85451CA2174}"/>
            </a:ext>
          </a:extLst>
        </xdr:cNvPr>
        <xdr:cNvSpPr>
          <a:spLocks/>
        </xdr:cNvSpPr>
      </xdr:nvSpPr>
      <xdr:spPr bwMode="auto">
        <a:xfrm>
          <a:off x="3562350" y="154400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GETE/BUGET%202019/CONT%20EXECUTIE%20PE%20ANUL%202018/Bilant%20%202018/1%20%2002-%2051,54,55,70,83,84%20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nager\Desktop\140%2004%204%20iul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1.1"/>
      <sheetName val="51"/>
      <sheetName val="54.1"/>
      <sheetName val="54"/>
      <sheetName val="55.1"/>
      <sheetName val="55"/>
      <sheetName val="66.1"/>
      <sheetName val="66+cabinete"/>
      <sheetName val="70,03,30"/>
      <sheetName val="70,05,01"/>
      <sheetName val="70,06"/>
      <sheetName val="70,50"/>
      <sheetName val="70,50,,,58"/>
      <sheetName val="70"/>
      <sheetName val="74,03"/>
      <sheetName val="74,05,01"/>
      <sheetName val="74"/>
      <sheetName val="83.1"/>
      <sheetName val="83"/>
      <sheetName val="84,03,01"/>
      <sheetName val="84,03,02"/>
      <sheetName val="84,03,03"/>
      <sheetName val="84,50"/>
      <sheetName val="84"/>
    </sheetNames>
    <sheetDataSet>
      <sheetData sheetId="0"/>
      <sheetData sheetId="1">
        <row r="5">
          <cell r="B5" t="str">
            <v>la data de 31.12.2018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14"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6696</v>
          </cell>
        </row>
      </sheetData>
      <sheetData sheetId="9">
        <row r="14">
          <cell r="K14">
            <v>2450000</v>
          </cell>
          <cell r="L14">
            <v>2550000</v>
          </cell>
          <cell r="M14">
            <v>2483145</v>
          </cell>
          <cell r="N14">
            <v>2483145</v>
          </cell>
          <cell r="O14">
            <v>2483145</v>
          </cell>
          <cell r="P14">
            <v>0</v>
          </cell>
          <cell r="Q14">
            <v>22448</v>
          </cell>
        </row>
        <row r="20">
          <cell r="K20">
            <v>2806600</v>
          </cell>
          <cell r="L20">
            <v>2806600</v>
          </cell>
          <cell r="M20">
            <v>2607412</v>
          </cell>
          <cell r="N20">
            <v>2607412</v>
          </cell>
          <cell r="O20">
            <v>2607412</v>
          </cell>
          <cell r="P20">
            <v>0</v>
          </cell>
          <cell r="Q20">
            <v>2874820</v>
          </cell>
        </row>
      </sheetData>
      <sheetData sheetId="10">
        <row r="14">
          <cell r="K14">
            <v>0</v>
          </cell>
          <cell r="L14">
            <v>0</v>
          </cell>
          <cell r="M14">
            <v>0</v>
          </cell>
          <cell r="N14">
            <v>0</v>
          </cell>
          <cell r="P14">
            <v>0</v>
          </cell>
          <cell r="Q14">
            <v>754</v>
          </cell>
        </row>
        <row r="15">
          <cell r="K15">
            <v>3569784</v>
          </cell>
          <cell r="L15">
            <v>4929784</v>
          </cell>
          <cell r="M15">
            <v>4833074</v>
          </cell>
          <cell r="N15">
            <v>4833074</v>
          </cell>
          <cell r="O15">
            <v>4833074</v>
          </cell>
          <cell r="P15">
            <v>0</v>
          </cell>
          <cell r="Q15">
            <v>5117258</v>
          </cell>
        </row>
        <row r="16">
          <cell r="K16">
            <v>300000</v>
          </cell>
          <cell r="L16">
            <v>100000</v>
          </cell>
          <cell r="M16">
            <v>81635</v>
          </cell>
          <cell r="N16">
            <v>81635</v>
          </cell>
          <cell r="O16">
            <v>81635</v>
          </cell>
          <cell r="P16">
            <v>0</v>
          </cell>
          <cell r="Q16">
            <v>91837</v>
          </cell>
        </row>
        <row r="17"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288</v>
          </cell>
        </row>
        <row r="23">
          <cell r="K23">
            <v>2230000</v>
          </cell>
          <cell r="L23">
            <v>3267678</v>
          </cell>
          <cell r="M23">
            <v>2209536</v>
          </cell>
          <cell r="N23">
            <v>2209536</v>
          </cell>
          <cell r="O23">
            <v>2209536</v>
          </cell>
          <cell r="P23">
            <v>0</v>
          </cell>
          <cell r="Q23">
            <v>0</v>
          </cell>
        </row>
        <row r="24"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3860736</v>
          </cell>
        </row>
      </sheetData>
      <sheetData sheetId="11">
        <row r="14">
          <cell r="K14">
            <v>0</v>
          </cell>
          <cell r="L14">
            <v>3000</v>
          </cell>
          <cell r="M14">
            <v>1364</v>
          </cell>
          <cell r="N14">
            <v>1364</v>
          </cell>
          <cell r="P14">
            <v>0</v>
          </cell>
          <cell r="Q14">
            <v>1065</v>
          </cell>
        </row>
        <row r="15">
          <cell r="K15">
            <v>200000</v>
          </cell>
          <cell r="L15">
            <v>240000</v>
          </cell>
          <cell r="M15">
            <v>216249</v>
          </cell>
          <cell r="N15">
            <v>216249</v>
          </cell>
          <cell r="O15">
            <v>216249</v>
          </cell>
          <cell r="P15">
            <v>0</v>
          </cell>
          <cell r="Q15">
            <v>216601</v>
          </cell>
        </row>
        <row r="16">
          <cell r="K16">
            <v>1700000</v>
          </cell>
          <cell r="L16">
            <v>3347000</v>
          </cell>
          <cell r="M16">
            <v>3342120</v>
          </cell>
          <cell r="N16">
            <v>3342120</v>
          </cell>
          <cell r="O16">
            <v>3342120</v>
          </cell>
          <cell r="P16">
            <v>0</v>
          </cell>
          <cell r="Q16">
            <v>3342120</v>
          </cell>
        </row>
        <row r="17">
          <cell r="K17">
            <v>20000</v>
          </cell>
          <cell r="L17">
            <v>10000</v>
          </cell>
          <cell r="M17">
            <v>8555</v>
          </cell>
          <cell r="N17">
            <v>8555</v>
          </cell>
          <cell r="O17">
            <v>8555</v>
          </cell>
          <cell r="P17">
            <v>0</v>
          </cell>
          <cell r="Q17">
            <v>8555</v>
          </cell>
        </row>
        <row r="18">
          <cell r="K18">
            <v>15000</v>
          </cell>
          <cell r="L18">
            <v>5000</v>
          </cell>
          <cell r="M18">
            <v>3481</v>
          </cell>
          <cell r="N18">
            <v>3481</v>
          </cell>
          <cell r="O18">
            <v>3481</v>
          </cell>
          <cell r="P18">
            <v>0</v>
          </cell>
          <cell r="Q18">
            <v>3481</v>
          </cell>
        </row>
        <row r="19">
          <cell r="K19">
            <v>150000</v>
          </cell>
          <cell r="L19">
            <v>136000</v>
          </cell>
          <cell r="M19">
            <v>130241</v>
          </cell>
          <cell r="N19">
            <v>130241</v>
          </cell>
          <cell r="O19">
            <v>130241</v>
          </cell>
          <cell r="P19">
            <v>0</v>
          </cell>
          <cell r="Q19">
            <v>130241</v>
          </cell>
        </row>
        <row r="20">
          <cell r="K20">
            <v>35000</v>
          </cell>
          <cell r="L20">
            <v>81000</v>
          </cell>
          <cell r="M20">
            <v>80087</v>
          </cell>
          <cell r="N20">
            <v>80087</v>
          </cell>
          <cell r="O20">
            <v>80087</v>
          </cell>
          <cell r="P20">
            <v>0</v>
          </cell>
          <cell r="Q20">
            <v>79807</v>
          </cell>
        </row>
        <row r="21">
          <cell r="K21">
            <v>800000</v>
          </cell>
          <cell r="L21">
            <v>1410000</v>
          </cell>
          <cell r="M21">
            <v>1247411</v>
          </cell>
          <cell r="N21">
            <v>1247411</v>
          </cell>
          <cell r="O21">
            <v>1247411</v>
          </cell>
          <cell r="P21">
            <v>0</v>
          </cell>
          <cell r="Q21">
            <v>1247411</v>
          </cell>
        </row>
        <row r="22">
          <cell r="M22">
            <v>162258</v>
          </cell>
          <cell r="N22">
            <v>162258</v>
          </cell>
          <cell r="P22">
            <v>0</v>
          </cell>
        </row>
        <row r="23">
          <cell r="K23">
            <v>100000</v>
          </cell>
          <cell r="L23">
            <v>163000</v>
          </cell>
          <cell r="O23">
            <v>162258</v>
          </cell>
          <cell r="Q23">
            <v>104</v>
          </cell>
        </row>
        <row r="24">
          <cell r="K24">
            <v>120000</v>
          </cell>
          <cell r="L24">
            <v>248000</v>
          </cell>
          <cell r="M24">
            <v>246107</v>
          </cell>
          <cell r="N24">
            <v>246107</v>
          </cell>
          <cell r="O24">
            <v>246107</v>
          </cell>
          <cell r="P24">
            <v>0</v>
          </cell>
          <cell r="Q24">
            <v>246107</v>
          </cell>
        </row>
        <row r="26">
          <cell r="K26">
            <v>0</v>
          </cell>
          <cell r="L26">
            <v>2000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K27">
            <v>40000</v>
          </cell>
          <cell r="L27">
            <v>31000</v>
          </cell>
          <cell r="M27">
            <v>30044</v>
          </cell>
          <cell r="N27">
            <v>30044</v>
          </cell>
          <cell r="O27">
            <v>30044</v>
          </cell>
          <cell r="P27">
            <v>0</v>
          </cell>
          <cell r="Q27">
            <v>2701</v>
          </cell>
        </row>
        <row r="28">
          <cell r="K28">
            <v>120000</v>
          </cell>
          <cell r="L28">
            <v>30000</v>
          </cell>
          <cell r="M28">
            <v>27022</v>
          </cell>
          <cell r="N28">
            <v>27022</v>
          </cell>
          <cell r="O28">
            <v>27022</v>
          </cell>
          <cell r="P28">
            <v>0</v>
          </cell>
          <cell r="Q28">
            <v>27022</v>
          </cell>
        </row>
        <row r="29">
          <cell r="K29">
            <v>2148000</v>
          </cell>
          <cell r="L29">
            <v>3906939</v>
          </cell>
          <cell r="M29">
            <v>3756337</v>
          </cell>
          <cell r="N29">
            <v>3756337</v>
          </cell>
          <cell r="O29">
            <v>3756337</v>
          </cell>
          <cell r="P29">
            <v>0</v>
          </cell>
          <cell r="Q29">
            <v>3756337</v>
          </cell>
        </row>
        <row r="33">
          <cell r="Q33">
            <v>156822</v>
          </cell>
        </row>
        <row r="39">
          <cell r="K39">
            <v>1693178</v>
          </cell>
          <cell r="L39">
            <v>410000</v>
          </cell>
          <cell r="M39">
            <v>115405</v>
          </cell>
          <cell r="N39">
            <v>115405</v>
          </cell>
          <cell r="O39">
            <v>115405</v>
          </cell>
          <cell r="P39">
            <v>0</v>
          </cell>
          <cell r="Q39">
            <v>0</v>
          </cell>
        </row>
        <row r="40">
          <cell r="K40">
            <v>179000</v>
          </cell>
          <cell r="L40">
            <v>907000</v>
          </cell>
          <cell r="M40">
            <v>636859</v>
          </cell>
          <cell r="N40">
            <v>636859</v>
          </cell>
          <cell r="O40">
            <v>636859</v>
          </cell>
          <cell r="P40">
            <v>0</v>
          </cell>
          <cell r="Q40">
            <v>62262</v>
          </cell>
        </row>
        <row r="41">
          <cell r="K41">
            <v>5300411</v>
          </cell>
          <cell r="L41">
            <v>4719887</v>
          </cell>
          <cell r="M41">
            <v>2376682</v>
          </cell>
          <cell r="N41">
            <v>2376682</v>
          </cell>
          <cell r="O41">
            <v>2376682</v>
          </cell>
          <cell r="P41">
            <v>0</v>
          </cell>
          <cell r="Q41">
            <v>3270575</v>
          </cell>
        </row>
      </sheetData>
      <sheetData sheetId="12">
        <row r="14">
          <cell r="K14">
            <v>0</v>
          </cell>
          <cell r="L14">
            <v>24900</v>
          </cell>
          <cell r="M14">
            <v>4134</v>
          </cell>
          <cell r="N14">
            <v>4134</v>
          </cell>
          <cell r="O14">
            <v>4134</v>
          </cell>
          <cell r="P14">
            <v>0</v>
          </cell>
          <cell r="Q14">
            <v>273</v>
          </cell>
        </row>
        <row r="15">
          <cell r="K15">
            <v>0</v>
          </cell>
          <cell r="L15">
            <v>141100</v>
          </cell>
          <cell r="M15">
            <v>23427</v>
          </cell>
          <cell r="N15">
            <v>23427</v>
          </cell>
          <cell r="O15">
            <v>23427</v>
          </cell>
          <cell r="P15">
            <v>0</v>
          </cell>
          <cell r="Q15">
            <v>2020</v>
          </cell>
        </row>
        <row r="16">
          <cell r="K16">
            <v>0</v>
          </cell>
          <cell r="L16">
            <v>15000</v>
          </cell>
          <cell r="M16">
            <v>4939</v>
          </cell>
          <cell r="N16">
            <v>4939</v>
          </cell>
          <cell r="O16">
            <v>4939</v>
          </cell>
          <cell r="P16">
            <v>0</v>
          </cell>
          <cell r="Q16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40-04 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6CE25-F410-45C8-B4D8-839C40178422}">
  <sheetPr>
    <tabColor indexed="34"/>
    <pageSetUpPr fitToPage="1"/>
  </sheetPr>
  <dimension ref="A1:L291"/>
  <sheetViews>
    <sheetView tabSelected="1" topLeftCell="A2" zoomScaleNormal="100" zoomScaleSheetLayoutView="85" workbookViewId="0">
      <selection activeCell="O17" sqref="O17"/>
    </sheetView>
  </sheetViews>
  <sheetFormatPr defaultRowHeight="12.75"/>
  <cols>
    <col min="1" max="1" width="5.140625" style="1" customWidth="1"/>
    <col min="2" max="2" width="48.28515625" style="2" customWidth="1"/>
    <col min="3" max="3" width="8.7109375" style="1" customWidth="1"/>
    <col min="4" max="4" width="13" style="1" hidden="1" customWidth="1"/>
    <col min="5" max="6" width="13" style="1" customWidth="1"/>
    <col min="7" max="7" width="13.28515625" style="1" customWidth="1"/>
    <col min="8" max="9" width="13.7109375" style="1" customWidth="1"/>
    <col min="10" max="10" width="13" style="1" customWidth="1"/>
    <col min="11" max="11" width="13.28515625" style="1" customWidth="1"/>
    <col min="12" max="12" width="13.42578125" style="1" customWidth="1"/>
    <col min="13" max="152" width="9.140625" style="1"/>
    <col min="153" max="153" width="5.140625" style="1" customWidth="1"/>
    <col min="154" max="154" width="48.28515625" style="1" customWidth="1"/>
    <col min="155" max="155" width="8.7109375" style="1" customWidth="1"/>
    <col min="156" max="156" width="0" style="1" hidden="1" customWidth="1"/>
    <col min="157" max="158" width="13" style="1" customWidth="1"/>
    <col min="159" max="159" width="13.28515625" style="1" customWidth="1"/>
    <col min="160" max="161" width="13.7109375" style="1" customWidth="1"/>
    <col min="162" max="162" width="13" style="1" customWidth="1"/>
    <col min="163" max="163" width="13.28515625" style="1" customWidth="1"/>
    <col min="164" max="164" width="13.42578125" style="1" customWidth="1"/>
    <col min="165" max="408" width="9.140625" style="1"/>
    <col min="409" max="409" width="5.140625" style="1" customWidth="1"/>
    <col min="410" max="410" width="48.28515625" style="1" customWidth="1"/>
    <col min="411" max="411" width="8.7109375" style="1" customWidth="1"/>
    <col min="412" max="412" width="0" style="1" hidden="1" customWidth="1"/>
    <col min="413" max="414" width="13" style="1" customWidth="1"/>
    <col min="415" max="415" width="13.28515625" style="1" customWidth="1"/>
    <col min="416" max="417" width="13.7109375" style="1" customWidth="1"/>
    <col min="418" max="418" width="13" style="1" customWidth="1"/>
    <col min="419" max="419" width="13.28515625" style="1" customWidth="1"/>
    <col min="420" max="420" width="13.42578125" style="1" customWidth="1"/>
    <col min="421" max="664" width="9.140625" style="1"/>
    <col min="665" max="665" width="5.140625" style="1" customWidth="1"/>
    <col min="666" max="666" width="48.28515625" style="1" customWidth="1"/>
    <col min="667" max="667" width="8.7109375" style="1" customWidth="1"/>
    <col min="668" max="668" width="0" style="1" hidden="1" customWidth="1"/>
    <col min="669" max="670" width="13" style="1" customWidth="1"/>
    <col min="671" max="671" width="13.28515625" style="1" customWidth="1"/>
    <col min="672" max="673" width="13.7109375" style="1" customWidth="1"/>
    <col min="674" max="674" width="13" style="1" customWidth="1"/>
    <col min="675" max="675" width="13.28515625" style="1" customWidth="1"/>
    <col min="676" max="676" width="13.42578125" style="1" customWidth="1"/>
    <col min="677" max="920" width="9.140625" style="1"/>
    <col min="921" max="921" width="5.140625" style="1" customWidth="1"/>
    <col min="922" max="922" width="48.28515625" style="1" customWidth="1"/>
    <col min="923" max="923" width="8.7109375" style="1" customWidth="1"/>
    <col min="924" max="924" width="0" style="1" hidden="1" customWidth="1"/>
    <col min="925" max="926" width="13" style="1" customWidth="1"/>
    <col min="927" max="927" width="13.28515625" style="1" customWidth="1"/>
    <col min="928" max="929" width="13.7109375" style="1" customWidth="1"/>
    <col min="930" max="930" width="13" style="1" customWidth="1"/>
    <col min="931" max="931" width="13.28515625" style="1" customWidth="1"/>
    <col min="932" max="932" width="13.42578125" style="1" customWidth="1"/>
    <col min="933" max="1176" width="9.140625" style="1"/>
    <col min="1177" max="1177" width="5.140625" style="1" customWidth="1"/>
    <col min="1178" max="1178" width="48.28515625" style="1" customWidth="1"/>
    <col min="1179" max="1179" width="8.7109375" style="1" customWidth="1"/>
    <col min="1180" max="1180" width="0" style="1" hidden="1" customWidth="1"/>
    <col min="1181" max="1182" width="13" style="1" customWidth="1"/>
    <col min="1183" max="1183" width="13.28515625" style="1" customWidth="1"/>
    <col min="1184" max="1185" width="13.7109375" style="1" customWidth="1"/>
    <col min="1186" max="1186" width="13" style="1" customWidth="1"/>
    <col min="1187" max="1187" width="13.28515625" style="1" customWidth="1"/>
    <col min="1188" max="1188" width="13.42578125" style="1" customWidth="1"/>
    <col min="1189" max="1432" width="9.140625" style="1"/>
    <col min="1433" max="1433" width="5.140625" style="1" customWidth="1"/>
    <col min="1434" max="1434" width="48.28515625" style="1" customWidth="1"/>
    <col min="1435" max="1435" width="8.7109375" style="1" customWidth="1"/>
    <col min="1436" max="1436" width="0" style="1" hidden="1" customWidth="1"/>
    <col min="1437" max="1438" width="13" style="1" customWidth="1"/>
    <col min="1439" max="1439" width="13.28515625" style="1" customWidth="1"/>
    <col min="1440" max="1441" width="13.7109375" style="1" customWidth="1"/>
    <col min="1442" max="1442" width="13" style="1" customWidth="1"/>
    <col min="1443" max="1443" width="13.28515625" style="1" customWidth="1"/>
    <col min="1444" max="1444" width="13.42578125" style="1" customWidth="1"/>
    <col min="1445" max="1688" width="9.140625" style="1"/>
    <col min="1689" max="1689" width="5.140625" style="1" customWidth="1"/>
    <col min="1690" max="1690" width="48.28515625" style="1" customWidth="1"/>
    <col min="1691" max="1691" width="8.7109375" style="1" customWidth="1"/>
    <col min="1692" max="1692" width="0" style="1" hidden="1" customWidth="1"/>
    <col min="1693" max="1694" width="13" style="1" customWidth="1"/>
    <col min="1695" max="1695" width="13.28515625" style="1" customWidth="1"/>
    <col min="1696" max="1697" width="13.7109375" style="1" customWidth="1"/>
    <col min="1698" max="1698" width="13" style="1" customWidth="1"/>
    <col min="1699" max="1699" width="13.28515625" style="1" customWidth="1"/>
    <col min="1700" max="1700" width="13.42578125" style="1" customWidth="1"/>
    <col min="1701" max="1944" width="9.140625" style="1"/>
    <col min="1945" max="1945" width="5.140625" style="1" customWidth="1"/>
    <col min="1946" max="1946" width="48.28515625" style="1" customWidth="1"/>
    <col min="1947" max="1947" width="8.7109375" style="1" customWidth="1"/>
    <col min="1948" max="1948" width="0" style="1" hidden="1" customWidth="1"/>
    <col min="1949" max="1950" width="13" style="1" customWidth="1"/>
    <col min="1951" max="1951" width="13.28515625" style="1" customWidth="1"/>
    <col min="1952" max="1953" width="13.7109375" style="1" customWidth="1"/>
    <col min="1954" max="1954" width="13" style="1" customWidth="1"/>
    <col min="1955" max="1955" width="13.28515625" style="1" customWidth="1"/>
    <col min="1956" max="1956" width="13.42578125" style="1" customWidth="1"/>
    <col min="1957" max="2200" width="9.140625" style="1"/>
    <col min="2201" max="2201" width="5.140625" style="1" customWidth="1"/>
    <col min="2202" max="2202" width="48.28515625" style="1" customWidth="1"/>
    <col min="2203" max="2203" width="8.7109375" style="1" customWidth="1"/>
    <col min="2204" max="2204" width="0" style="1" hidden="1" customWidth="1"/>
    <col min="2205" max="2206" width="13" style="1" customWidth="1"/>
    <col min="2207" max="2207" width="13.28515625" style="1" customWidth="1"/>
    <col min="2208" max="2209" width="13.7109375" style="1" customWidth="1"/>
    <col min="2210" max="2210" width="13" style="1" customWidth="1"/>
    <col min="2211" max="2211" width="13.28515625" style="1" customWidth="1"/>
    <col min="2212" max="2212" width="13.42578125" style="1" customWidth="1"/>
    <col min="2213" max="2456" width="9.140625" style="1"/>
    <col min="2457" max="2457" width="5.140625" style="1" customWidth="1"/>
    <col min="2458" max="2458" width="48.28515625" style="1" customWidth="1"/>
    <col min="2459" max="2459" width="8.7109375" style="1" customWidth="1"/>
    <col min="2460" max="2460" width="0" style="1" hidden="1" customWidth="1"/>
    <col min="2461" max="2462" width="13" style="1" customWidth="1"/>
    <col min="2463" max="2463" width="13.28515625" style="1" customWidth="1"/>
    <col min="2464" max="2465" width="13.7109375" style="1" customWidth="1"/>
    <col min="2466" max="2466" width="13" style="1" customWidth="1"/>
    <col min="2467" max="2467" width="13.28515625" style="1" customWidth="1"/>
    <col min="2468" max="2468" width="13.42578125" style="1" customWidth="1"/>
    <col min="2469" max="2712" width="9.140625" style="1"/>
    <col min="2713" max="2713" width="5.140625" style="1" customWidth="1"/>
    <col min="2714" max="2714" width="48.28515625" style="1" customWidth="1"/>
    <col min="2715" max="2715" width="8.7109375" style="1" customWidth="1"/>
    <col min="2716" max="2716" width="0" style="1" hidden="1" customWidth="1"/>
    <col min="2717" max="2718" width="13" style="1" customWidth="1"/>
    <col min="2719" max="2719" width="13.28515625" style="1" customWidth="1"/>
    <col min="2720" max="2721" width="13.7109375" style="1" customWidth="1"/>
    <col min="2722" max="2722" width="13" style="1" customWidth="1"/>
    <col min="2723" max="2723" width="13.28515625" style="1" customWidth="1"/>
    <col min="2724" max="2724" width="13.42578125" style="1" customWidth="1"/>
    <col min="2725" max="2968" width="9.140625" style="1"/>
    <col min="2969" max="2969" width="5.140625" style="1" customWidth="1"/>
    <col min="2970" max="2970" width="48.28515625" style="1" customWidth="1"/>
    <col min="2971" max="2971" width="8.7109375" style="1" customWidth="1"/>
    <col min="2972" max="2972" width="0" style="1" hidden="1" customWidth="1"/>
    <col min="2973" max="2974" width="13" style="1" customWidth="1"/>
    <col min="2975" max="2975" width="13.28515625" style="1" customWidth="1"/>
    <col min="2976" max="2977" width="13.7109375" style="1" customWidth="1"/>
    <col min="2978" max="2978" width="13" style="1" customWidth="1"/>
    <col min="2979" max="2979" width="13.28515625" style="1" customWidth="1"/>
    <col min="2980" max="2980" width="13.42578125" style="1" customWidth="1"/>
    <col min="2981" max="3224" width="9.140625" style="1"/>
    <col min="3225" max="3225" width="5.140625" style="1" customWidth="1"/>
    <col min="3226" max="3226" width="48.28515625" style="1" customWidth="1"/>
    <col min="3227" max="3227" width="8.7109375" style="1" customWidth="1"/>
    <col min="3228" max="3228" width="0" style="1" hidden="1" customWidth="1"/>
    <col min="3229" max="3230" width="13" style="1" customWidth="1"/>
    <col min="3231" max="3231" width="13.28515625" style="1" customWidth="1"/>
    <col min="3232" max="3233" width="13.7109375" style="1" customWidth="1"/>
    <col min="3234" max="3234" width="13" style="1" customWidth="1"/>
    <col min="3235" max="3235" width="13.28515625" style="1" customWidth="1"/>
    <col min="3236" max="3236" width="13.42578125" style="1" customWidth="1"/>
    <col min="3237" max="3480" width="9.140625" style="1"/>
    <col min="3481" max="3481" width="5.140625" style="1" customWidth="1"/>
    <col min="3482" max="3482" width="48.28515625" style="1" customWidth="1"/>
    <col min="3483" max="3483" width="8.7109375" style="1" customWidth="1"/>
    <col min="3484" max="3484" width="0" style="1" hidden="1" customWidth="1"/>
    <col min="3485" max="3486" width="13" style="1" customWidth="1"/>
    <col min="3487" max="3487" width="13.28515625" style="1" customWidth="1"/>
    <col min="3488" max="3489" width="13.7109375" style="1" customWidth="1"/>
    <col min="3490" max="3490" width="13" style="1" customWidth="1"/>
    <col min="3491" max="3491" width="13.28515625" style="1" customWidth="1"/>
    <col min="3492" max="3492" width="13.42578125" style="1" customWidth="1"/>
    <col min="3493" max="3736" width="9.140625" style="1"/>
    <col min="3737" max="3737" width="5.140625" style="1" customWidth="1"/>
    <col min="3738" max="3738" width="48.28515625" style="1" customWidth="1"/>
    <col min="3739" max="3739" width="8.7109375" style="1" customWidth="1"/>
    <col min="3740" max="3740" width="0" style="1" hidden="1" customWidth="1"/>
    <col min="3741" max="3742" width="13" style="1" customWidth="1"/>
    <col min="3743" max="3743" width="13.28515625" style="1" customWidth="1"/>
    <col min="3744" max="3745" width="13.7109375" style="1" customWidth="1"/>
    <col min="3746" max="3746" width="13" style="1" customWidth="1"/>
    <col min="3747" max="3747" width="13.28515625" style="1" customWidth="1"/>
    <col min="3748" max="3748" width="13.42578125" style="1" customWidth="1"/>
    <col min="3749" max="3992" width="9.140625" style="1"/>
    <col min="3993" max="3993" width="5.140625" style="1" customWidth="1"/>
    <col min="3994" max="3994" width="48.28515625" style="1" customWidth="1"/>
    <col min="3995" max="3995" width="8.7109375" style="1" customWidth="1"/>
    <col min="3996" max="3996" width="0" style="1" hidden="1" customWidth="1"/>
    <col min="3997" max="3998" width="13" style="1" customWidth="1"/>
    <col min="3999" max="3999" width="13.28515625" style="1" customWidth="1"/>
    <col min="4000" max="4001" width="13.7109375" style="1" customWidth="1"/>
    <col min="4002" max="4002" width="13" style="1" customWidth="1"/>
    <col min="4003" max="4003" width="13.28515625" style="1" customWidth="1"/>
    <col min="4004" max="4004" width="13.42578125" style="1" customWidth="1"/>
    <col min="4005" max="4248" width="9.140625" style="1"/>
    <col min="4249" max="4249" width="5.140625" style="1" customWidth="1"/>
    <col min="4250" max="4250" width="48.28515625" style="1" customWidth="1"/>
    <col min="4251" max="4251" width="8.7109375" style="1" customWidth="1"/>
    <col min="4252" max="4252" width="0" style="1" hidden="1" customWidth="1"/>
    <col min="4253" max="4254" width="13" style="1" customWidth="1"/>
    <col min="4255" max="4255" width="13.28515625" style="1" customWidth="1"/>
    <col min="4256" max="4257" width="13.7109375" style="1" customWidth="1"/>
    <col min="4258" max="4258" width="13" style="1" customWidth="1"/>
    <col min="4259" max="4259" width="13.28515625" style="1" customWidth="1"/>
    <col min="4260" max="4260" width="13.42578125" style="1" customWidth="1"/>
    <col min="4261" max="4504" width="9.140625" style="1"/>
    <col min="4505" max="4505" width="5.140625" style="1" customWidth="1"/>
    <col min="4506" max="4506" width="48.28515625" style="1" customWidth="1"/>
    <col min="4507" max="4507" width="8.7109375" style="1" customWidth="1"/>
    <col min="4508" max="4508" width="0" style="1" hidden="1" customWidth="1"/>
    <col min="4509" max="4510" width="13" style="1" customWidth="1"/>
    <col min="4511" max="4511" width="13.28515625" style="1" customWidth="1"/>
    <col min="4512" max="4513" width="13.7109375" style="1" customWidth="1"/>
    <col min="4514" max="4514" width="13" style="1" customWidth="1"/>
    <col min="4515" max="4515" width="13.28515625" style="1" customWidth="1"/>
    <col min="4516" max="4516" width="13.42578125" style="1" customWidth="1"/>
    <col min="4517" max="4760" width="9.140625" style="1"/>
    <col min="4761" max="4761" width="5.140625" style="1" customWidth="1"/>
    <col min="4762" max="4762" width="48.28515625" style="1" customWidth="1"/>
    <col min="4763" max="4763" width="8.7109375" style="1" customWidth="1"/>
    <col min="4764" max="4764" width="0" style="1" hidden="1" customWidth="1"/>
    <col min="4765" max="4766" width="13" style="1" customWidth="1"/>
    <col min="4767" max="4767" width="13.28515625" style="1" customWidth="1"/>
    <col min="4768" max="4769" width="13.7109375" style="1" customWidth="1"/>
    <col min="4770" max="4770" width="13" style="1" customWidth="1"/>
    <col min="4771" max="4771" width="13.28515625" style="1" customWidth="1"/>
    <col min="4772" max="4772" width="13.42578125" style="1" customWidth="1"/>
    <col min="4773" max="5016" width="9.140625" style="1"/>
    <col min="5017" max="5017" width="5.140625" style="1" customWidth="1"/>
    <col min="5018" max="5018" width="48.28515625" style="1" customWidth="1"/>
    <col min="5019" max="5019" width="8.7109375" style="1" customWidth="1"/>
    <col min="5020" max="5020" width="0" style="1" hidden="1" customWidth="1"/>
    <col min="5021" max="5022" width="13" style="1" customWidth="1"/>
    <col min="5023" max="5023" width="13.28515625" style="1" customWidth="1"/>
    <col min="5024" max="5025" width="13.7109375" style="1" customWidth="1"/>
    <col min="5026" max="5026" width="13" style="1" customWidth="1"/>
    <col min="5027" max="5027" width="13.28515625" style="1" customWidth="1"/>
    <col min="5028" max="5028" width="13.42578125" style="1" customWidth="1"/>
    <col min="5029" max="5272" width="9.140625" style="1"/>
    <col min="5273" max="5273" width="5.140625" style="1" customWidth="1"/>
    <col min="5274" max="5274" width="48.28515625" style="1" customWidth="1"/>
    <col min="5275" max="5275" width="8.7109375" style="1" customWidth="1"/>
    <col min="5276" max="5276" width="0" style="1" hidden="1" customWidth="1"/>
    <col min="5277" max="5278" width="13" style="1" customWidth="1"/>
    <col min="5279" max="5279" width="13.28515625" style="1" customWidth="1"/>
    <col min="5280" max="5281" width="13.7109375" style="1" customWidth="1"/>
    <col min="5282" max="5282" width="13" style="1" customWidth="1"/>
    <col min="5283" max="5283" width="13.28515625" style="1" customWidth="1"/>
    <col min="5284" max="5284" width="13.42578125" style="1" customWidth="1"/>
    <col min="5285" max="5528" width="9.140625" style="1"/>
    <col min="5529" max="5529" width="5.140625" style="1" customWidth="1"/>
    <col min="5530" max="5530" width="48.28515625" style="1" customWidth="1"/>
    <col min="5531" max="5531" width="8.7109375" style="1" customWidth="1"/>
    <col min="5532" max="5532" width="0" style="1" hidden="1" customWidth="1"/>
    <col min="5533" max="5534" width="13" style="1" customWidth="1"/>
    <col min="5535" max="5535" width="13.28515625" style="1" customWidth="1"/>
    <col min="5536" max="5537" width="13.7109375" style="1" customWidth="1"/>
    <col min="5538" max="5538" width="13" style="1" customWidth="1"/>
    <col min="5539" max="5539" width="13.28515625" style="1" customWidth="1"/>
    <col min="5540" max="5540" width="13.42578125" style="1" customWidth="1"/>
    <col min="5541" max="5784" width="9.140625" style="1"/>
    <col min="5785" max="5785" width="5.140625" style="1" customWidth="1"/>
    <col min="5786" max="5786" width="48.28515625" style="1" customWidth="1"/>
    <col min="5787" max="5787" width="8.7109375" style="1" customWidth="1"/>
    <col min="5788" max="5788" width="0" style="1" hidden="1" customWidth="1"/>
    <col min="5789" max="5790" width="13" style="1" customWidth="1"/>
    <col min="5791" max="5791" width="13.28515625" style="1" customWidth="1"/>
    <col min="5792" max="5793" width="13.7109375" style="1" customWidth="1"/>
    <col min="5794" max="5794" width="13" style="1" customWidth="1"/>
    <col min="5795" max="5795" width="13.28515625" style="1" customWidth="1"/>
    <col min="5796" max="5796" width="13.42578125" style="1" customWidth="1"/>
    <col min="5797" max="6040" width="9.140625" style="1"/>
    <col min="6041" max="6041" width="5.140625" style="1" customWidth="1"/>
    <col min="6042" max="6042" width="48.28515625" style="1" customWidth="1"/>
    <col min="6043" max="6043" width="8.7109375" style="1" customWidth="1"/>
    <col min="6044" max="6044" width="0" style="1" hidden="1" customWidth="1"/>
    <col min="6045" max="6046" width="13" style="1" customWidth="1"/>
    <col min="6047" max="6047" width="13.28515625" style="1" customWidth="1"/>
    <col min="6048" max="6049" width="13.7109375" style="1" customWidth="1"/>
    <col min="6050" max="6050" width="13" style="1" customWidth="1"/>
    <col min="6051" max="6051" width="13.28515625" style="1" customWidth="1"/>
    <col min="6052" max="6052" width="13.42578125" style="1" customWidth="1"/>
    <col min="6053" max="6296" width="9.140625" style="1"/>
    <col min="6297" max="6297" width="5.140625" style="1" customWidth="1"/>
    <col min="6298" max="6298" width="48.28515625" style="1" customWidth="1"/>
    <col min="6299" max="6299" width="8.7109375" style="1" customWidth="1"/>
    <col min="6300" max="6300" width="0" style="1" hidden="1" customWidth="1"/>
    <col min="6301" max="6302" width="13" style="1" customWidth="1"/>
    <col min="6303" max="6303" width="13.28515625" style="1" customWidth="1"/>
    <col min="6304" max="6305" width="13.7109375" style="1" customWidth="1"/>
    <col min="6306" max="6306" width="13" style="1" customWidth="1"/>
    <col min="6307" max="6307" width="13.28515625" style="1" customWidth="1"/>
    <col min="6308" max="6308" width="13.42578125" style="1" customWidth="1"/>
    <col min="6309" max="6552" width="9.140625" style="1"/>
    <col min="6553" max="6553" width="5.140625" style="1" customWidth="1"/>
    <col min="6554" max="6554" width="48.28515625" style="1" customWidth="1"/>
    <col min="6555" max="6555" width="8.7109375" style="1" customWidth="1"/>
    <col min="6556" max="6556" width="0" style="1" hidden="1" customWidth="1"/>
    <col min="6557" max="6558" width="13" style="1" customWidth="1"/>
    <col min="6559" max="6559" width="13.28515625" style="1" customWidth="1"/>
    <col min="6560" max="6561" width="13.7109375" style="1" customWidth="1"/>
    <col min="6562" max="6562" width="13" style="1" customWidth="1"/>
    <col min="6563" max="6563" width="13.28515625" style="1" customWidth="1"/>
    <col min="6564" max="6564" width="13.42578125" style="1" customWidth="1"/>
    <col min="6565" max="6808" width="9.140625" style="1"/>
    <col min="6809" max="6809" width="5.140625" style="1" customWidth="1"/>
    <col min="6810" max="6810" width="48.28515625" style="1" customWidth="1"/>
    <col min="6811" max="6811" width="8.7109375" style="1" customWidth="1"/>
    <col min="6812" max="6812" width="0" style="1" hidden="1" customWidth="1"/>
    <col min="6813" max="6814" width="13" style="1" customWidth="1"/>
    <col min="6815" max="6815" width="13.28515625" style="1" customWidth="1"/>
    <col min="6816" max="6817" width="13.7109375" style="1" customWidth="1"/>
    <col min="6818" max="6818" width="13" style="1" customWidth="1"/>
    <col min="6819" max="6819" width="13.28515625" style="1" customWidth="1"/>
    <col min="6820" max="6820" width="13.42578125" style="1" customWidth="1"/>
    <col min="6821" max="7064" width="9.140625" style="1"/>
    <col min="7065" max="7065" width="5.140625" style="1" customWidth="1"/>
    <col min="7066" max="7066" width="48.28515625" style="1" customWidth="1"/>
    <col min="7067" max="7067" width="8.7109375" style="1" customWidth="1"/>
    <col min="7068" max="7068" width="0" style="1" hidden="1" customWidth="1"/>
    <col min="7069" max="7070" width="13" style="1" customWidth="1"/>
    <col min="7071" max="7071" width="13.28515625" style="1" customWidth="1"/>
    <col min="7072" max="7073" width="13.7109375" style="1" customWidth="1"/>
    <col min="7074" max="7074" width="13" style="1" customWidth="1"/>
    <col min="7075" max="7075" width="13.28515625" style="1" customWidth="1"/>
    <col min="7076" max="7076" width="13.42578125" style="1" customWidth="1"/>
    <col min="7077" max="7320" width="9.140625" style="1"/>
    <col min="7321" max="7321" width="5.140625" style="1" customWidth="1"/>
    <col min="7322" max="7322" width="48.28515625" style="1" customWidth="1"/>
    <col min="7323" max="7323" width="8.7109375" style="1" customWidth="1"/>
    <col min="7324" max="7324" width="0" style="1" hidden="1" customWidth="1"/>
    <col min="7325" max="7326" width="13" style="1" customWidth="1"/>
    <col min="7327" max="7327" width="13.28515625" style="1" customWidth="1"/>
    <col min="7328" max="7329" width="13.7109375" style="1" customWidth="1"/>
    <col min="7330" max="7330" width="13" style="1" customWidth="1"/>
    <col min="7331" max="7331" width="13.28515625" style="1" customWidth="1"/>
    <col min="7332" max="7332" width="13.42578125" style="1" customWidth="1"/>
    <col min="7333" max="7576" width="9.140625" style="1"/>
    <col min="7577" max="7577" width="5.140625" style="1" customWidth="1"/>
    <col min="7578" max="7578" width="48.28515625" style="1" customWidth="1"/>
    <col min="7579" max="7579" width="8.7109375" style="1" customWidth="1"/>
    <col min="7580" max="7580" width="0" style="1" hidden="1" customWidth="1"/>
    <col min="7581" max="7582" width="13" style="1" customWidth="1"/>
    <col min="7583" max="7583" width="13.28515625" style="1" customWidth="1"/>
    <col min="7584" max="7585" width="13.7109375" style="1" customWidth="1"/>
    <col min="7586" max="7586" width="13" style="1" customWidth="1"/>
    <col min="7587" max="7587" width="13.28515625" style="1" customWidth="1"/>
    <col min="7588" max="7588" width="13.42578125" style="1" customWidth="1"/>
    <col min="7589" max="7832" width="9.140625" style="1"/>
    <col min="7833" max="7833" width="5.140625" style="1" customWidth="1"/>
    <col min="7834" max="7834" width="48.28515625" style="1" customWidth="1"/>
    <col min="7835" max="7835" width="8.7109375" style="1" customWidth="1"/>
    <col min="7836" max="7836" width="0" style="1" hidden="1" customWidth="1"/>
    <col min="7837" max="7838" width="13" style="1" customWidth="1"/>
    <col min="7839" max="7839" width="13.28515625" style="1" customWidth="1"/>
    <col min="7840" max="7841" width="13.7109375" style="1" customWidth="1"/>
    <col min="7842" max="7842" width="13" style="1" customWidth="1"/>
    <col min="7843" max="7843" width="13.28515625" style="1" customWidth="1"/>
    <col min="7844" max="7844" width="13.42578125" style="1" customWidth="1"/>
    <col min="7845" max="8088" width="9.140625" style="1"/>
    <col min="8089" max="8089" width="5.140625" style="1" customWidth="1"/>
    <col min="8090" max="8090" width="48.28515625" style="1" customWidth="1"/>
    <col min="8091" max="8091" width="8.7109375" style="1" customWidth="1"/>
    <col min="8092" max="8092" width="0" style="1" hidden="1" customWidth="1"/>
    <col min="8093" max="8094" width="13" style="1" customWidth="1"/>
    <col min="8095" max="8095" width="13.28515625" style="1" customWidth="1"/>
    <col min="8096" max="8097" width="13.7109375" style="1" customWidth="1"/>
    <col min="8098" max="8098" width="13" style="1" customWidth="1"/>
    <col min="8099" max="8099" width="13.28515625" style="1" customWidth="1"/>
    <col min="8100" max="8100" width="13.42578125" style="1" customWidth="1"/>
    <col min="8101" max="8344" width="9.140625" style="1"/>
    <col min="8345" max="8345" width="5.140625" style="1" customWidth="1"/>
    <col min="8346" max="8346" width="48.28515625" style="1" customWidth="1"/>
    <col min="8347" max="8347" width="8.7109375" style="1" customWidth="1"/>
    <col min="8348" max="8348" width="0" style="1" hidden="1" customWidth="1"/>
    <col min="8349" max="8350" width="13" style="1" customWidth="1"/>
    <col min="8351" max="8351" width="13.28515625" style="1" customWidth="1"/>
    <col min="8352" max="8353" width="13.7109375" style="1" customWidth="1"/>
    <col min="8354" max="8354" width="13" style="1" customWidth="1"/>
    <col min="8355" max="8355" width="13.28515625" style="1" customWidth="1"/>
    <col min="8356" max="8356" width="13.42578125" style="1" customWidth="1"/>
    <col min="8357" max="8600" width="9.140625" style="1"/>
    <col min="8601" max="8601" width="5.140625" style="1" customWidth="1"/>
    <col min="8602" max="8602" width="48.28515625" style="1" customWidth="1"/>
    <col min="8603" max="8603" width="8.7109375" style="1" customWidth="1"/>
    <col min="8604" max="8604" width="0" style="1" hidden="1" customWidth="1"/>
    <col min="8605" max="8606" width="13" style="1" customWidth="1"/>
    <col min="8607" max="8607" width="13.28515625" style="1" customWidth="1"/>
    <col min="8608" max="8609" width="13.7109375" style="1" customWidth="1"/>
    <col min="8610" max="8610" width="13" style="1" customWidth="1"/>
    <col min="8611" max="8611" width="13.28515625" style="1" customWidth="1"/>
    <col min="8612" max="8612" width="13.42578125" style="1" customWidth="1"/>
    <col min="8613" max="8856" width="9.140625" style="1"/>
    <col min="8857" max="8857" width="5.140625" style="1" customWidth="1"/>
    <col min="8858" max="8858" width="48.28515625" style="1" customWidth="1"/>
    <col min="8859" max="8859" width="8.7109375" style="1" customWidth="1"/>
    <col min="8860" max="8860" width="0" style="1" hidden="1" customWidth="1"/>
    <col min="8861" max="8862" width="13" style="1" customWidth="1"/>
    <col min="8863" max="8863" width="13.28515625" style="1" customWidth="1"/>
    <col min="8864" max="8865" width="13.7109375" style="1" customWidth="1"/>
    <col min="8866" max="8866" width="13" style="1" customWidth="1"/>
    <col min="8867" max="8867" width="13.28515625" style="1" customWidth="1"/>
    <col min="8868" max="8868" width="13.42578125" style="1" customWidth="1"/>
    <col min="8869" max="9112" width="9.140625" style="1"/>
    <col min="9113" max="9113" width="5.140625" style="1" customWidth="1"/>
    <col min="9114" max="9114" width="48.28515625" style="1" customWidth="1"/>
    <col min="9115" max="9115" width="8.7109375" style="1" customWidth="1"/>
    <col min="9116" max="9116" width="0" style="1" hidden="1" customWidth="1"/>
    <col min="9117" max="9118" width="13" style="1" customWidth="1"/>
    <col min="9119" max="9119" width="13.28515625" style="1" customWidth="1"/>
    <col min="9120" max="9121" width="13.7109375" style="1" customWidth="1"/>
    <col min="9122" max="9122" width="13" style="1" customWidth="1"/>
    <col min="9123" max="9123" width="13.28515625" style="1" customWidth="1"/>
    <col min="9124" max="9124" width="13.42578125" style="1" customWidth="1"/>
    <col min="9125" max="9368" width="9.140625" style="1"/>
    <col min="9369" max="9369" width="5.140625" style="1" customWidth="1"/>
    <col min="9370" max="9370" width="48.28515625" style="1" customWidth="1"/>
    <col min="9371" max="9371" width="8.7109375" style="1" customWidth="1"/>
    <col min="9372" max="9372" width="0" style="1" hidden="1" customWidth="1"/>
    <col min="9373" max="9374" width="13" style="1" customWidth="1"/>
    <col min="9375" max="9375" width="13.28515625" style="1" customWidth="1"/>
    <col min="9376" max="9377" width="13.7109375" style="1" customWidth="1"/>
    <col min="9378" max="9378" width="13" style="1" customWidth="1"/>
    <col min="9379" max="9379" width="13.28515625" style="1" customWidth="1"/>
    <col min="9380" max="9380" width="13.42578125" style="1" customWidth="1"/>
    <col min="9381" max="9624" width="9.140625" style="1"/>
    <col min="9625" max="9625" width="5.140625" style="1" customWidth="1"/>
    <col min="9626" max="9626" width="48.28515625" style="1" customWidth="1"/>
    <col min="9627" max="9627" width="8.7109375" style="1" customWidth="1"/>
    <col min="9628" max="9628" width="0" style="1" hidden="1" customWidth="1"/>
    <col min="9629" max="9630" width="13" style="1" customWidth="1"/>
    <col min="9631" max="9631" width="13.28515625" style="1" customWidth="1"/>
    <col min="9632" max="9633" width="13.7109375" style="1" customWidth="1"/>
    <col min="9634" max="9634" width="13" style="1" customWidth="1"/>
    <col min="9635" max="9635" width="13.28515625" style="1" customWidth="1"/>
    <col min="9636" max="9636" width="13.42578125" style="1" customWidth="1"/>
    <col min="9637" max="9880" width="9.140625" style="1"/>
    <col min="9881" max="9881" width="5.140625" style="1" customWidth="1"/>
    <col min="9882" max="9882" width="48.28515625" style="1" customWidth="1"/>
    <col min="9883" max="9883" width="8.7109375" style="1" customWidth="1"/>
    <col min="9884" max="9884" width="0" style="1" hidden="1" customWidth="1"/>
    <col min="9885" max="9886" width="13" style="1" customWidth="1"/>
    <col min="9887" max="9887" width="13.28515625" style="1" customWidth="1"/>
    <col min="9888" max="9889" width="13.7109375" style="1" customWidth="1"/>
    <col min="9890" max="9890" width="13" style="1" customWidth="1"/>
    <col min="9891" max="9891" width="13.28515625" style="1" customWidth="1"/>
    <col min="9892" max="9892" width="13.42578125" style="1" customWidth="1"/>
    <col min="9893" max="10136" width="9.140625" style="1"/>
    <col min="10137" max="10137" width="5.140625" style="1" customWidth="1"/>
    <col min="10138" max="10138" width="48.28515625" style="1" customWidth="1"/>
    <col min="10139" max="10139" width="8.7109375" style="1" customWidth="1"/>
    <col min="10140" max="10140" width="0" style="1" hidden="1" customWidth="1"/>
    <col min="10141" max="10142" width="13" style="1" customWidth="1"/>
    <col min="10143" max="10143" width="13.28515625" style="1" customWidth="1"/>
    <col min="10144" max="10145" width="13.7109375" style="1" customWidth="1"/>
    <col min="10146" max="10146" width="13" style="1" customWidth="1"/>
    <col min="10147" max="10147" width="13.28515625" style="1" customWidth="1"/>
    <col min="10148" max="10148" width="13.42578125" style="1" customWidth="1"/>
    <col min="10149" max="10392" width="9.140625" style="1"/>
    <col min="10393" max="10393" width="5.140625" style="1" customWidth="1"/>
    <col min="10394" max="10394" width="48.28515625" style="1" customWidth="1"/>
    <col min="10395" max="10395" width="8.7109375" style="1" customWidth="1"/>
    <col min="10396" max="10396" width="0" style="1" hidden="1" customWidth="1"/>
    <col min="10397" max="10398" width="13" style="1" customWidth="1"/>
    <col min="10399" max="10399" width="13.28515625" style="1" customWidth="1"/>
    <col min="10400" max="10401" width="13.7109375" style="1" customWidth="1"/>
    <col min="10402" max="10402" width="13" style="1" customWidth="1"/>
    <col min="10403" max="10403" width="13.28515625" style="1" customWidth="1"/>
    <col min="10404" max="10404" width="13.42578125" style="1" customWidth="1"/>
    <col min="10405" max="10648" width="9.140625" style="1"/>
    <col min="10649" max="10649" width="5.140625" style="1" customWidth="1"/>
    <col min="10650" max="10650" width="48.28515625" style="1" customWidth="1"/>
    <col min="10651" max="10651" width="8.7109375" style="1" customWidth="1"/>
    <col min="10652" max="10652" width="0" style="1" hidden="1" customWidth="1"/>
    <col min="10653" max="10654" width="13" style="1" customWidth="1"/>
    <col min="10655" max="10655" width="13.28515625" style="1" customWidth="1"/>
    <col min="10656" max="10657" width="13.7109375" style="1" customWidth="1"/>
    <col min="10658" max="10658" width="13" style="1" customWidth="1"/>
    <col min="10659" max="10659" width="13.28515625" style="1" customWidth="1"/>
    <col min="10660" max="10660" width="13.42578125" style="1" customWidth="1"/>
    <col min="10661" max="10904" width="9.140625" style="1"/>
    <col min="10905" max="10905" width="5.140625" style="1" customWidth="1"/>
    <col min="10906" max="10906" width="48.28515625" style="1" customWidth="1"/>
    <col min="10907" max="10907" width="8.7109375" style="1" customWidth="1"/>
    <col min="10908" max="10908" width="0" style="1" hidden="1" customWidth="1"/>
    <col min="10909" max="10910" width="13" style="1" customWidth="1"/>
    <col min="10911" max="10911" width="13.28515625" style="1" customWidth="1"/>
    <col min="10912" max="10913" width="13.7109375" style="1" customWidth="1"/>
    <col min="10914" max="10914" width="13" style="1" customWidth="1"/>
    <col min="10915" max="10915" width="13.28515625" style="1" customWidth="1"/>
    <col min="10916" max="10916" width="13.42578125" style="1" customWidth="1"/>
    <col min="10917" max="11160" width="9.140625" style="1"/>
    <col min="11161" max="11161" width="5.140625" style="1" customWidth="1"/>
    <col min="11162" max="11162" width="48.28515625" style="1" customWidth="1"/>
    <col min="11163" max="11163" width="8.7109375" style="1" customWidth="1"/>
    <col min="11164" max="11164" width="0" style="1" hidden="1" customWidth="1"/>
    <col min="11165" max="11166" width="13" style="1" customWidth="1"/>
    <col min="11167" max="11167" width="13.28515625" style="1" customWidth="1"/>
    <col min="11168" max="11169" width="13.7109375" style="1" customWidth="1"/>
    <col min="11170" max="11170" width="13" style="1" customWidth="1"/>
    <col min="11171" max="11171" width="13.28515625" style="1" customWidth="1"/>
    <col min="11172" max="11172" width="13.42578125" style="1" customWidth="1"/>
    <col min="11173" max="11416" width="9.140625" style="1"/>
    <col min="11417" max="11417" width="5.140625" style="1" customWidth="1"/>
    <col min="11418" max="11418" width="48.28515625" style="1" customWidth="1"/>
    <col min="11419" max="11419" width="8.7109375" style="1" customWidth="1"/>
    <col min="11420" max="11420" width="0" style="1" hidden="1" customWidth="1"/>
    <col min="11421" max="11422" width="13" style="1" customWidth="1"/>
    <col min="11423" max="11423" width="13.28515625" style="1" customWidth="1"/>
    <col min="11424" max="11425" width="13.7109375" style="1" customWidth="1"/>
    <col min="11426" max="11426" width="13" style="1" customWidth="1"/>
    <col min="11427" max="11427" width="13.28515625" style="1" customWidth="1"/>
    <col min="11428" max="11428" width="13.42578125" style="1" customWidth="1"/>
    <col min="11429" max="11672" width="9.140625" style="1"/>
    <col min="11673" max="11673" width="5.140625" style="1" customWidth="1"/>
    <col min="11674" max="11674" width="48.28515625" style="1" customWidth="1"/>
    <col min="11675" max="11675" width="8.7109375" style="1" customWidth="1"/>
    <col min="11676" max="11676" width="0" style="1" hidden="1" customWidth="1"/>
    <col min="11677" max="11678" width="13" style="1" customWidth="1"/>
    <col min="11679" max="11679" width="13.28515625" style="1" customWidth="1"/>
    <col min="11680" max="11681" width="13.7109375" style="1" customWidth="1"/>
    <col min="11682" max="11682" width="13" style="1" customWidth="1"/>
    <col min="11683" max="11683" width="13.28515625" style="1" customWidth="1"/>
    <col min="11684" max="11684" width="13.42578125" style="1" customWidth="1"/>
    <col min="11685" max="11928" width="9.140625" style="1"/>
    <col min="11929" max="11929" width="5.140625" style="1" customWidth="1"/>
    <col min="11930" max="11930" width="48.28515625" style="1" customWidth="1"/>
    <col min="11931" max="11931" width="8.7109375" style="1" customWidth="1"/>
    <col min="11932" max="11932" width="0" style="1" hidden="1" customWidth="1"/>
    <col min="11933" max="11934" width="13" style="1" customWidth="1"/>
    <col min="11935" max="11935" width="13.28515625" style="1" customWidth="1"/>
    <col min="11936" max="11937" width="13.7109375" style="1" customWidth="1"/>
    <col min="11938" max="11938" width="13" style="1" customWidth="1"/>
    <col min="11939" max="11939" width="13.28515625" style="1" customWidth="1"/>
    <col min="11940" max="11940" width="13.42578125" style="1" customWidth="1"/>
    <col min="11941" max="12184" width="9.140625" style="1"/>
    <col min="12185" max="12185" width="5.140625" style="1" customWidth="1"/>
    <col min="12186" max="12186" width="48.28515625" style="1" customWidth="1"/>
    <col min="12187" max="12187" width="8.7109375" style="1" customWidth="1"/>
    <col min="12188" max="12188" width="0" style="1" hidden="1" customWidth="1"/>
    <col min="12189" max="12190" width="13" style="1" customWidth="1"/>
    <col min="12191" max="12191" width="13.28515625" style="1" customWidth="1"/>
    <col min="12192" max="12193" width="13.7109375" style="1" customWidth="1"/>
    <col min="12194" max="12194" width="13" style="1" customWidth="1"/>
    <col min="12195" max="12195" width="13.28515625" style="1" customWidth="1"/>
    <col min="12196" max="12196" width="13.42578125" style="1" customWidth="1"/>
    <col min="12197" max="12440" width="9.140625" style="1"/>
    <col min="12441" max="12441" width="5.140625" style="1" customWidth="1"/>
    <col min="12442" max="12442" width="48.28515625" style="1" customWidth="1"/>
    <col min="12443" max="12443" width="8.7109375" style="1" customWidth="1"/>
    <col min="12444" max="12444" width="0" style="1" hidden="1" customWidth="1"/>
    <col min="12445" max="12446" width="13" style="1" customWidth="1"/>
    <col min="12447" max="12447" width="13.28515625" style="1" customWidth="1"/>
    <col min="12448" max="12449" width="13.7109375" style="1" customWidth="1"/>
    <col min="12450" max="12450" width="13" style="1" customWidth="1"/>
    <col min="12451" max="12451" width="13.28515625" style="1" customWidth="1"/>
    <col min="12452" max="12452" width="13.42578125" style="1" customWidth="1"/>
    <col min="12453" max="12696" width="9.140625" style="1"/>
    <col min="12697" max="12697" width="5.140625" style="1" customWidth="1"/>
    <col min="12698" max="12698" width="48.28515625" style="1" customWidth="1"/>
    <col min="12699" max="12699" width="8.7109375" style="1" customWidth="1"/>
    <col min="12700" max="12700" width="0" style="1" hidden="1" customWidth="1"/>
    <col min="12701" max="12702" width="13" style="1" customWidth="1"/>
    <col min="12703" max="12703" width="13.28515625" style="1" customWidth="1"/>
    <col min="12704" max="12705" width="13.7109375" style="1" customWidth="1"/>
    <col min="12706" max="12706" width="13" style="1" customWidth="1"/>
    <col min="12707" max="12707" width="13.28515625" style="1" customWidth="1"/>
    <col min="12708" max="12708" width="13.42578125" style="1" customWidth="1"/>
    <col min="12709" max="12952" width="9.140625" style="1"/>
    <col min="12953" max="12953" width="5.140625" style="1" customWidth="1"/>
    <col min="12954" max="12954" width="48.28515625" style="1" customWidth="1"/>
    <col min="12955" max="12955" width="8.7109375" style="1" customWidth="1"/>
    <col min="12956" max="12956" width="0" style="1" hidden="1" customWidth="1"/>
    <col min="12957" max="12958" width="13" style="1" customWidth="1"/>
    <col min="12959" max="12959" width="13.28515625" style="1" customWidth="1"/>
    <col min="12960" max="12961" width="13.7109375" style="1" customWidth="1"/>
    <col min="12962" max="12962" width="13" style="1" customWidth="1"/>
    <col min="12963" max="12963" width="13.28515625" style="1" customWidth="1"/>
    <col min="12964" max="12964" width="13.42578125" style="1" customWidth="1"/>
    <col min="12965" max="13208" width="9.140625" style="1"/>
    <col min="13209" max="13209" width="5.140625" style="1" customWidth="1"/>
    <col min="13210" max="13210" width="48.28515625" style="1" customWidth="1"/>
    <col min="13211" max="13211" width="8.7109375" style="1" customWidth="1"/>
    <col min="13212" max="13212" width="0" style="1" hidden="1" customWidth="1"/>
    <col min="13213" max="13214" width="13" style="1" customWidth="1"/>
    <col min="13215" max="13215" width="13.28515625" style="1" customWidth="1"/>
    <col min="13216" max="13217" width="13.7109375" style="1" customWidth="1"/>
    <col min="13218" max="13218" width="13" style="1" customWidth="1"/>
    <col min="13219" max="13219" width="13.28515625" style="1" customWidth="1"/>
    <col min="13220" max="13220" width="13.42578125" style="1" customWidth="1"/>
    <col min="13221" max="13464" width="9.140625" style="1"/>
    <col min="13465" max="13465" width="5.140625" style="1" customWidth="1"/>
    <col min="13466" max="13466" width="48.28515625" style="1" customWidth="1"/>
    <col min="13467" max="13467" width="8.7109375" style="1" customWidth="1"/>
    <col min="13468" max="13468" width="0" style="1" hidden="1" customWidth="1"/>
    <col min="13469" max="13470" width="13" style="1" customWidth="1"/>
    <col min="13471" max="13471" width="13.28515625" style="1" customWidth="1"/>
    <col min="13472" max="13473" width="13.7109375" style="1" customWidth="1"/>
    <col min="13474" max="13474" width="13" style="1" customWidth="1"/>
    <col min="13475" max="13475" width="13.28515625" style="1" customWidth="1"/>
    <col min="13476" max="13476" width="13.42578125" style="1" customWidth="1"/>
    <col min="13477" max="13720" width="9.140625" style="1"/>
    <col min="13721" max="13721" width="5.140625" style="1" customWidth="1"/>
    <col min="13722" max="13722" width="48.28515625" style="1" customWidth="1"/>
    <col min="13723" max="13723" width="8.7109375" style="1" customWidth="1"/>
    <col min="13724" max="13724" width="0" style="1" hidden="1" customWidth="1"/>
    <col min="13725" max="13726" width="13" style="1" customWidth="1"/>
    <col min="13727" max="13727" width="13.28515625" style="1" customWidth="1"/>
    <col min="13728" max="13729" width="13.7109375" style="1" customWidth="1"/>
    <col min="13730" max="13730" width="13" style="1" customWidth="1"/>
    <col min="13731" max="13731" width="13.28515625" style="1" customWidth="1"/>
    <col min="13732" max="13732" width="13.42578125" style="1" customWidth="1"/>
    <col min="13733" max="13976" width="9.140625" style="1"/>
    <col min="13977" max="13977" width="5.140625" style="1" customWidth="1"/>
    <col min="13978" max="13978" width="48.28515625" style="1" customWidth="1"/>
    <col min="13979" max="13979" width="8.7109375" style="1" customWidth="1"/>
    <col min="13980" max="13980" width="0" style="1" hidden="1" customWidth="1"/>
    <col min="13981" max="13982" width="13" style="1" customWidth="1"/>
    <col min="13983" max="13983" width="13.28515625" style="1" customWidth="1"/>
    <col min="13984" max="13985" width="13.7109375" style="1" customWidth="1"/>
    <col min="13986" max="13986" width="13" style="1" customWidth="1"/>
    <col min="13987" max="13987" width="13.28515625" style="1" customWidth="1"/>
    <col min="13988" max="13988" width="13.42578125" style="1" customWidth="1"/>
    <col min="13989" max="14232" width="9.140625" style="1"/>
    <col min="14233" max="14233" width="5.140625" style="1" customWidth="1"/>
    <col min="14234" max="14234" width="48.28515625" style="1" customWidth="1"/>
    <col min="14235" max="14235" width="8.7109375" style="1" customWidth="1"/>
    <col min="14236" max="14236" width="0" style="1" hidden="1" customWidth="1"/>
    <col min="14237" max="14238" width="13" style="1" customWidth="1"/>
    <col min="14239" max="14239" width="13.28515625" style="1" customWidth="1"/>
    <col min="14240" max="14241" width="13.7109375" style="1" customWidth="1"/>
    <col min="14242" max="14242" width="13" style="1" customWidth="1"/>
    <col min="14243" max="14243" width="13.28515625" style="1" customWidth="1"/>
    <col min="14244" max="14244" width="13.42578125" style="1" customWidth="1"/>
    <col min="14245" max="14488" width="9.140625" style="1"/>
    <col min="14489" max="14489" width="5.140625" style="1" customWidth="1"/>
    <col min="14490" max="14490" width="48.28515625" style="1" customWidth="1"/>
    <col min="14491" max="14491" width="8.7109375" style="1" customWidth="1"/>
    <col min="14492" max="14492" width="0" style="1" hidden="1" customWidth="1"/>
    <col min="14493" max="14494" width="13" style="1" customWidth="1"/>
    <col min="14495" max="14495" width="13.28515625" style="1" customWidth="1"/>
    <col min="14496" max="14497" width="13.7109375" style="1" customWidth="1"/>
    <col min="14498" max="14498" width="13" style="1" customWidth="1"/>
    <col min="14499" max="14499" width="13.28515625" style="1" customWidth="1"/>
    <col min="14500" max="14500" width="13.42578125" style="1" customWidth="1"/>
    <col min="14501" max="14744" width="9.140625" style="1"/>
    <col min="14745" max="14745" width="5.140625" style="1" customWidth="1"/>
    <col min="14746" max="14746" width="48.28515625" style="1" customWidth="1"/>
    <col min="14747" max="14747" width="8.7109375" style="1" customWidth="1"/>
    <col min="14748" max="14748" width="0" style="1" hidden="1" customWidth="1"/>
    <col min="14749" max="14750" width="13" style="1" customWidth="1"/>
    <col min="14751" max="14751" width="13.28515625" style="1" customWidth="1"/>
    <col min="14752" max="14753" width="13.7109375" style="1" customWidth="1"/>
    <col min="14754" max="14754" width="13" style="1" customWidth="1"/>
    <col min="14755" max="14755" width="13.28515625" style="1" customWidth="1"/>
    <col min="14756" max="14756" width="13.42578125" style="1" customWidth="1"/>
    <col min="14757" max="15000" width="9.140625" style="1"/>
    <col min="15001" max="15001" width="5.140625" style="1" customWidth="1"/>
    <col min="15002" max="15002" width="48.28515625" style="1" customWidth="1"/>
    <col min="15003" max="15003" width="8.7109375" style="1" customWidth="1"/>
    <col min="15004" max="15004" width="0" style="1" hidden="1" customWidth="1"/>
    <col min="15005" max="15006" width="13" style="1" customWidth="1"/>
    <col min="15007" max="15007" width="13.28515625" style="1" customWidth="1"/>
    <col min="15008" max="15009" width="13.7109375" style="1" customWidth="1"/>
    <col min="15010" max="15010" width="13" style="1" customWidth="1"/>
    <col min="15011" max="15011" width="13.28515625" style="1" customWidth="1"/>
    <col min="15012" max="15012" width="13.42578125" style="1" customWidth="1"/>
    <col min="15013" max="15256" width="9.140625" style="1"/>
    <col min="15257" max="15257" width="5.140625" style="1" customWidth="1"/>
    <col min="15258" max="15258" width="48.28515625" style="1" customWidth="1"/>
    <col min="15259" max="15259" width="8.7109375" style="1" customWidth="1"/>
    <col min="15260" max="15260" width="0" style="1" hidden="1" customWidth="1"/>
    <col min="15261" max="15262" width="13" style="1" customWidth="1"/>
    <col min="15263" max="15263" width="13.28515625" style="1" customWidth="1"/>
    <col min="15264" max="15265" width="13.7109375" style="1" customWidth="1"/>
    <col min="15266" max="15266" width="13" style="1" customWidth="1"/>
    <col min="15267" max="15267" width="13.28515625" style="1" customWidth="1"/>
    <col min="15268" max="15268" width="13.42578125" style="1" customWidth="1"/>
    <col min="15269" max="15512" width="9.140625" style="1"/>
    <col min="15513" max="15513" width="5.140625" style="1" customWidth="1"/>
    <col min="15514" max="15514" width="48.28515625" style="1" customWidth="1"/>
    <col min="15515" max="15515" width="8.7109375" style="1" customWidth="1"/>
    <col min="15516" max="15516" width="0" style="1" hidden="1" customWidth="1"/>
    <col min="15517" max="15518" width="13" style="1" customWidth="1"/>
    <col min="15519" max="15519" width="13.28515625" style="1" customWidth="1"/>
    <col min="15520" max="15521" width="13.7109375" style="1" customWidth="1"/>
    <col min="15522" max="15522" width="13" style="1" customWidth="1"/>
    <col min="15523" max="15523" width="13.28515625" style="1" customWidth="1"/>
    <col min="15524" max="15524" width="13.42578125" style="1" customWidth="1"/>
    <col min="15525" max="15768" width="9.140625" style="1"/>
    <col min="15769" max="15769" width="5.140625" style="1" customWidth="1"/>
    <col min="15770" max="15770" width="48.28515625" style="1" customWidth="1"/>
    <col min="15771" max="15771" width="8.7109375" style="1" customWidth="1"/>
    <col min="15772" max="15772" width="0" style="1" hidden="1" customWidth="1"/>
    <col min="15773" max="15774" width="13" style="1" customWidth="1"/>
    <col min="15775" max="15775" width="13.28515625" style="1" customWidth="1"/>
    <col min="15776" max="15777" width="13.7109375" style="1" customWidth="1"/>
    <col min="15778" max="15778" width="13" style="1" customWidth="1"/>
    <col min="15779" max="15779" width="13.28515625" style="1" customWidth="1"/>
    <col min="15780" max="15780" width="13.42578125" style="1" customWidth="1"/>
    <col min="15781" max="16024" width="9.140625" style="1"/>
    <col min="16025" max="16025" width="5.140625" style="1" customWidth="1"/>
    <col min="16026" max="16026" width="48.28515625" style="1" customWidth="1"/>
    <col min="16027" max="16027" width="8.7109375" style="1" customWidth="1"/>
    <col min="16028" max="16028" width="0" style="1" hidden="1" customWidth="1"/>
    <col min="16029" max="16030" width="13" style="1" customWidth="1"/>
    <col min="16031" max="16031" width="13.28515625" style="1" customWidth="1"/>
    <col min="16032" max="16033" width="13.7109375" style="1" customWidth="1"/>
    <col min="16034" max="16034" width="13" style="1" customWidth="1"/>
    <col min="16035" max="16035" width="13.28515625" style="1" customWidth="1"/>
    <col min="16036" max="16036" width="13.42578125" style="1" customWidth="1"/>
    <col min="16037" max="16384" width="9.140625" style="1"/>
  </cols>
  <sheetData>
    <row r="1" spans="1:12" hidden="1">
      <c r="K1" s="239" t="s">
        <v>490</v>
      </c>
      <c r="L1" s="239"/>
    </row>
    <row r="2" spans="1:12" ht="13.5" thickBot="1">
      <c r="B2" s="3"/>
      <c r="C2" s="3"/>
      <c r="D2" s="3"/>
      <c r="E2" s="3"/>
      <c r="F2" s="3"/>
      <c r="G2" s="3"/>
      <c r="H2" s="3"/>
      <c r="I2" s="3"/>
      <c r="K2" s="240"/>
      <c r="L2" s="240"/>
    </row>
    <row r="3" spans="1:12" ht="15.75" customHeight="1" thickBot="1">
      <c r="B3" s="4"/>
      <c r="C3" s="5" t="s">
        <v>0</v>
      </c>
      <c r="D3" s="6"/>
      <c r="E3" s="6"/>
      <c r="F3" s="6"/>
      <c r="G3" s="6"/>
      <c r="H3" s="6"/>
      <c r="I3" s="6"/>
      <c r="J3" s="6"/>
      <c r="K3" s="6"/>
      <c r="L3" s="7"/>
    </row>
    <row r="4" spans="1:12" ht="15.75" hidden="1" customHeight="1">
      <c r="B4" s="4"/>
      <c r="C4" s="3"/>
      <c r="D4" s="3"/>
      <c r="E4" s="3"/>
      <c r="F4" s="3"/>
      <c r="G4" s="3"/>
      <c r="H4" s="3"/>
      <c r="I4" s="3"/>
    </row>
    <row r="5" spans="1:12" ht="17.25" hidden="1" customHeight="1">
      <c r="B5" s="3"/>
      <c r="C5" s="3"/>
      <c r="D5" s="3"/>
      <c r="E5" s="3"/>
      <c r="F5" s="3"/>
      <c r="G5" s="3"/>
      <c r="H5" s="3"/>
      <c r="I5" s="3"/>
    </row>
    <row r="6" spans="1:12" ht="15.75">
      <c r="B6" s="8" t="s">
        <v>1</v>
      </c>
      <c r="C6" s="8"/>
      <c r="D6" s="8"/>
      <c r="E6" s="8"/>
      <c r="F6" s="8"/>
      <c r="G6" s="8"/>
      <c r="H6" s="8"/>
      <c r="I6" s="8"/>
      <c r="J6" s="8"/>
      <c r="K6" s="8"/>
    </row>
    <row r="7" spans="1:12" ht="15.75" thickBot="1">
      <c r="B7" s="9" t="str">
        <f>'[1]51'!B5:K5</f>
        <v>la data de 31.12.2018</v>
      </c>
      <c r="C7" s="9"/>
      <c r="D7" s="9"/>
      <c r="E7" s="9"/>
      <c r="F7" s="9"/>
      <c r="G7" s="9"/>
      <c r="H7" s="9"/>
      <c r="I7" s="9"/>
      <c r="J7" s="9"/>
      <c r="K7" s="9"/>
      <c r="L7" s="1" t="s">
        <v>2</v>
      </c>
    </row>
    <row r="8" spans="1:12" ht="15.75" hidden="1" thickBot="1"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2" ht="15.75" hidden="1" thickBot="1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2" ht="15.75" hidden="1" thickBot="1"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2" ht="15.75" hidden="1" thickBot="1">
      <c r="B11" s="11"/>
      <c r="C11" s="11"/>
      <c r="D11" s="11"/>
      <c r="E11" s="11"/>
      <c r="F11" s="12"/>
      <c r="G11" s="12"/>
      <c r="H11" s="12"/>
      <c r="I11" s="12"/>
      <c r="J11" s="12"/>
      <c r="K11" s="12"/>
      <c r="L11" s="12"/>
    </row>
    <row r="12" spans="1:12" ht="13.5" hidden="1" thickBot="1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4"/>
    </row>
    <row r="13" spans="1:12" ht="13.5" hidden="1" thickBot="1">
      <c r="B13" s="15"/>
      <c r="C13" s="15"/>
      <c r="D13" s="15"/>
      <c r="E13" s="15"/>
      <c r="F13" s="16"/>
      <c r="G13" s="16"/>
      <c r="H13" s="16"/>
      <c r="I13" s="16"/>
      <c r="J13" s="16"/>
      <c r="K13" s="16"/>
      <c r="L13" s="16"/>
    </row>
    <row r="14" spans="1:12" ht="35.25" customHeight="1">
      <c r="A14" s="17" t="s">
        <v>3</v>
      </c>
      <c r="B14" s="18"/>
      <c r="C14" s="19" t="s">
        <v>4</v>
      </c>
      <c r="D14" s="19" t="s">
        <v>5</v>
      </c>
      <c r="E14" s="19" t="s">
        <v>6</v>
      </c>
      <c r="F14" s="20" t="s">
        <v>7</v>
      </c>
      <c r="G14" s="21" t="s">
        <v>8</v>
      </c>
      <c r="H14" s="22" t="s">
        <v>9</v>
      </c>
      <c r="I14" s="22" t="s">
        <v>10</v>
      </c>
      <c r="J14" s="22" t="s">
        <v>11</v>
      </c>
      <c r="K14" s="22" t="s">
        <v>12</v>
      </c>
      <c r="L14" s="22" t="s">
        <v>13</v>
      </c>
    </row>
    <row r="15" spans="1:12" ht="36" customHeight="1" thickBot="1">
      <c r="A15" s="23"/>
      <c r="B15" s="24"/>
      <c r="C15" s="25"/>
      <c r="D15" s="25"/>
      <c r="E15" s="25"/>
      <c r="F15" s="26"/>
      <c r="G15" s="27"/>
      <c r="H15" s="28"/>
      <c r="I15" s="28"/>
      <c r="J15" s="28"/>
      <c r="K15" s="28"/>
      <c r="L15" s="28"/>
    </row>
    <row r="16" spans="1:12" ht="12" customHeight="1">
      <c r="A16" s="29">
        <v>0</v>
      </c>
      <c r="B16" s="30"/>
      <c r="C16" s="31">
        <v>1</v>
      </c>
      <c r="D16" s="31">
        <v>1</v>
      </c>
      <c r="E16" s="31">
        <v>2</v>
      </c>
      <c r="F16" s="31">
        <v>3</v>
      </c>
      <c r="G16" s="31">
        <v>4</v>
      </c>
      <c r="H16" s="31">
        <v>5</v>
      </c>
      <c r="I16" s="31">
        <v>6</v>
      </c>
      <c r="J16" s="31">
        <v>7</v>
      </c>
      <c r="K16" s="31">
        <v>8</v>
      </c>
      <c r="L16" s="31">
        <v>9</v>
      </c>
    </row>
    <row r="17" spans="1:12" ht="41.25" customHeight="1">
      <c r="A17" s="32" t="s">
        <v>14</v>
      </c>
      <c r="B17" s="33"/>
      <c r="C17" s="34"/>
      <c r="D17" s="35">
        <f t="shared" ref="D17:L17" si="0">D18+D190</f>
        <v>0</v>
      </c>
      <c r="E17" s="35">
        <f>E267+E261</f>
        <v>12293165</v>
      </c>
      <c r="F17" s="35">
        <f>F18+F190</f>
        <v>23977973</v>
      </c>
      <c r="G17" s="35">
        <f t="shared" si="0"/>
        <v>29485888</v>
      </c>
      <c r="H17" s="35">
        <f t="shared" si="0"/>
        <v>24627524</v>
      </c>
      <c r="I17" s="35">
        <f t="shared" si="0"/>
        <v>24627524</v>
      </c>
      <c r="J17" s="35">
        <f t="shared" si="0"/>
        <v>24627524</v>
      </c>
      <c r="K17" s="35">
        <f t="shared" si="0"/>
        <v>0</v>
      </c>
      <c r="L17" s="35">
        <f t="shared" si="0"/>
        <v>24528341</v>
      </c>
    </row>
    <row r="18" spans="1:12" ht="20.25" customHeight="1">
      <c r="A18" s="36" t="s">
        <v>15</v>
      </c>
      <c r="B18" s="37"/>
      <c r="C18" s="38"/>
      <c r="D18" s="39">
        <f>D19+D173+D177+D187-D216</f>
        <v>0</v>
      </c>
      <c r="E18" s="39"/>
      <c r="F18" s="39">
        <f>F19+F173+F177+F187-F216-F261</f>
        <v>11767784</v>
      </c>
      <c r="G18" s="39">
        <f t="shared" ref="G18:L18" si="1">G19+G173+G177+G187-G216-G261</f>
        <v>17192723</v>
      </c>
      <c r="H18" s="39">
        <f t="shared" si="1"/>
        <v>16649130</v>
      </c>
      <c r="I18" s="39">
        <f t="shared" si="1"/>
        <v>16649130</v>
      </c>
      <c r="J18" s="39">
        <f t="shared" si="1"/>
        <v>16649130</v>
      </c>
      <c r="K18" s="39">
        <f t="shared" si="1"/>
        <v>0</v>
      </c>
      <c r="L18" s="39">
        <f t="shared" si="1"/>
        <v>14300833</v>
      </c>
    </row>
    <row r="19" spans="1:12" ht="19.5" customHeight="1">
      <c r="A19" s="40" t="s">
        <v>16</v>
      </c>
      <c r="B19" s="41"/>
      <c r="C19" s="42" t="s">
        <v>17</v>
      </c>
      <c r="D19" s="43">
        <f>D20+D55+D113+D129+D133+D136+D150+D154+D161+D216</f>
        <v>0</v>
      </c>
      <c r="E19" s="43"/>
      <c r="F19" s="43">
        <f>F20+F55+F113+F129+F133+F136+F150+F154+F161+F216+F261</f>
        <v>9317784</v>
      </c>
      <c r="G19" s="43">
        <f t="shared" ref="G19:L19" si="2">G20+G55+G113+G129+G133+G136+G150+G154+G161+G216+G261</f>
        <v>14823723</v>
      </c>
      <c r="H19" s="43">
        <f t="shared" si="2"/>
        <v>14198485</v>
      </c>
      <c r="I19" s="43">
        <f t="shared" si="2"/>
        <v>14198485</v>
      </c>
      <c r="J19" s="43">
        <f t="shared" si="2"/>
        <v>14198485</v>
      </c>
      <c r="K19" s="43">
        <f t="shared" si="2"/>
        <v>0</v>
      </c>
      <c r="L19" s="43">
        <f t="shared" si="2"/>
        <v>14437500</v>
      </c>
    </row>
    <row r="20" spans="1:12" s="49" customFormat="1" ht="24.95" hidden="1" customHeight="1">
      <c r="A20" s="44" t="s">
        <v>18</v>
      </c>
      <c r="B20" s="45"/>
      <c r="C20" s="46" t="s">
        <v>19</v>
      </c>
      <c r="D20" s="47"/>
      <c r="E20" s="47"/>
      <c r="F20" s="48">
        <f t="shared" ref="F20:L20" si="3">F21+F39+F47</f>
        <v>0</v>
      </c>
      <c r="G20" s="48">
        <f t="shared" si="3"/>
        <v>0</v>
      </c>
      <c r="H20" s="48">
        <f t="shared" si="3"/>
        <v>0</v>
      </c>
      <c r="I20" s="48">
        <f t="shared" si="3"/>
        <v>0</v>
      </c>
      <c r="J20" s="48">
        <f t="shared" si="3"/>
        <v>0</v>
      </c>
      <c r="K20" s="48">
        <f t="shared" si="3"/>
        <v>0</v>
      </c>
      <c r="L20" s="48">
        <f t="shared" si="3"/>
        <v>0</v>
      </c>
    </row>
    <row r="21" spans="1:12" ht="20.100000000000001" hidden="1" customHeight="1">
      <c r="A21" s="50" t="s">
        <v>20</v>
      </c>
      <c r="B21" s="50"/>
      <c r="C21" s="51" t="s">
        <v>21</v>
      </c>
      <c r="D21" s="52"/>
      <c r="E21" s="52"/>
      <c r="F21" s="53">
        <f t="shared" ref="F21:L21" si="4">F22+F26+F27+F32+F31+F33+F34+F35+F36+F37+F38</f>
        <v>0</v>
      </c>
      <c r="G21" s="53">
        <f t="shared" si="4"/>
        <v>0</v>
      </c>
      <c r="H21" s="53">
        <f t="shared" si="4"/>
        <v>0</v>
      </c>
      <c r="I21" s="53">
        <f t="shared" si="4"/>
        <v>0</v>
      </c>
      <c r="J21" s="53">
        <f t="shared" si="4"/>
        <v>0</v>
      </c>
      <c r="K21" s="53">
        <f t="shared" si="4"/>
        <v>0</v>
      </c>
      <c r="L21" s="53">
        <f t="shared" si="4"/>
        <v>0</v>
      </c>
    </row>
    <row r="22" spans="1:12" ht="20.100000000000001" hidden="1" customHeight="1">
      <c r="A22" s="54"/>
      <c r="B22" s="55" t="s">
        <v>22</v>
      </c>
      <c r="C22" s="56" t="s">
        <v>23</v>
      </c>
      <c r="D22" s="57"/>
      <c r="E22" s="57"/>
      <c r="F22" s="58"/>
      <c r="G22" s="59"/>
      <c r="H22" s="59"/>
      <c r="I22" s="59"/>
      <c r="J22" s="59"/>
      <c r="K22" s="59">
        <f t="shared" ref="K22:K38" si="5">H22-J22</f>
        <v>0</v>
      </c>
      <c r="L22" s="59"/>
    </row>
    <row r="23" spans="1:12" s="65" customFormat="1" ht="20.100000000000001" hidden="1" customHeight="1">
      <c r="A23" s="60"/>
      <c r="B23" s="61" t="s">
        <v>24</v>
      </c>
      <c r="C23" s="62" t="s">
        <v>25</v>
      </c>
      <c r="D23" s="63"/>
      <c r="E23" s="63"/>
      <c r="F23" s="58"/>
      <c r="G23" s="64"/>
      <c r="H23" s="64"/>
      <c r="I23" s="64"/>
      <c r="J23" s="64"/>
      <c r="K23" s="59">
        <f t="shared" si="5"/>
        <v>0</v>
      </c>
      <c r="L23" s="64"/>
    </row>
    <row r="24" spans="1:12" s="65" customFormat="1" ht="20.100000000000001" hidden="1" customHeight="1">
      <c r="A24" s="60"/>
      <c r="B24" s="61" t="s">
        <v>26</v>
      </c>
      <c r="C24" s="62" t="s">
        <v>27</v>
      </c>
      <c r="D24" s="63"/>
      <c r="E24" s="63"/>
      <c r="F24" s="58"/>
      <c r="G24" s="64"/>
      <c r="H24" s="64"/>
      <c r="I24" s="64"/>
      <c r="J24" s="64"/>
      <c r="K24" s="59">
        <f t="shared" si="5"/>
        <v>0</v>
      </c>
      <c r="L24" s="64"/>
    </row>
    <row r="25" spans="1:12" s="65" customFormat="1" ht="20.100000000000001" hidden="1" customHeight="1">
      <c r="A25" s="60"/>
      <c r="B25" s="61" t="s">
        <v>28</v>
      </c>
      <c r="C25" s="62" t="s">
        <v>29</v>
      </c>
      <c r="D25" s="63"/>
      <c r="E25" s="63"/>
      <c r="F25" s="58"/>
      <c r="G25" s="64"/>
      <c r="H25" s="64"/>
      <c r="I25" s="64"/>
      <c r="J25" s="64"/>
      <c r="K25" s="59">
        <f t="shared" si="5"/>
        <v>0</v>
      </c>
      <c r="L25" s="64"/>
    </row>
    <row r="26" spans="1:12" ht="20.100000000000001" hidden="1" customHeight="1">
      <c r="A26" s="54"/>
      <c r="B26" s="55" t="s">
        <v>30</v>
      </c>
      <c r="C26" s="56" t="s">
        <v>31</v>
      </c>
      <c r="D26" s="57"/>
      <c r="E26" s="57"/>
      <c r="F26" s="58"/>
      <c r="G26" s="59"/>
      <c r="H26" s="66"/>
      <c r="I26" s="66"/>
      <c r="J26" s="66"/>
      <c r="K26" s="59">
        <f t="shared" si="5"/>
        <v>0</v>
      </c>
      <c r="L26" s="66"/>
    </row>
    <row r="27" spans="1:12" ht="20.100000000000001" hidden="1" customHeight="1">
      <c r="A27" s="54"/>
      <c r="B27" s="55" t="s">
        <v>32</v>
      </c>
      <c r="C27" s="56" t="s">
        <v>33</v>
      </c>
      <c r="D27" s="57"/>
      <c r="E27" s="57"/>
      <c r="F27" s="58"/>
      <c r="G27" s="59"/>
      <c r="H27" s="66"/>
      <c r="I27" s="66"/>
      <c r="J27" s="66"/>
      <c r="K27" s="59">
        <f t="shared" si="5"/>
        <v>0</v>
      </c>
      <c r="L27" s="66"/>
    </row>
    <row r="28" spans="1:12" ht="20.100000000000001" hidden="1" customHeight="1">
      <c r="A28" s="54"/>
      <c r="B28" s="55" t="s">
        <v>34</v>
      </c>
      <c r="C28" s="56" t="s">
        <v>35</v>
      </c>
      <c r="D28" s="57"/>
      <c r="E28" s="57"/>
      <c r="F28" s="67"/>
      <c r="G28" s="59" t="s">
        <v>36</v>
      </c>
      <c r="H28" s="59" t="s">
        <v>36</v>
      </c>
      <c r="I28" s="59" t="s">
        <v>36</v>
      </c>
      <c r="J28" s="59" t="s">
        <v>36</v>
      </c>
      <c r="K28" s="59" t="e">
        <f t="shared" si="5"/>
        <v>#VALUE!</v>
      </c>
      <c r="L28" s="59" t="s">
        <v>36</v>
      </c>
    </row>
    <row r="29" spans="1:12" ht="20.100000000000001" hidden="1" customHeight="1">
      <c r="A29" s="54"/>
      <c r="B29" s="55" t="s">
        <v>37</v>
      </c>
      <c r="C29" s="56" t="s">
        <v>38</v>
      </c>
      <c r="D29" s="57"/>
      <c r="E29" s="57"/>
      <c r="F29" s="67"/>
      <c r="G29" s="59" t="s">
        <v>36</v>
      </c>
      <c r="H29" s="66" t="s">
        <v>36</v>
      </c>
      <c r="I29" s="66" t="s">
        <v>36</v>
      </c>
      <c r="J29" s="66" t="s">
        <v>36</v>
      </c>
      <c r="K29" s="59" t="e">
        <f t="shared" si="5"/>
        <v>#VALUE!</v>
      </c>
      <c r="L29" s="66" t="s">
        <v>36</v>
      </c>
    </row>
    <row r="30" spans="1:12" ht="20.100000000000001" hidden="1" customHeight="1">
      <c r="A30" s="54"/>
      <c r="B30" s="55" t="s">
        <v>39</v>
      </c>
      <c r="C30" s="56" t="s">
        <v>40</v>
      </c>
      <c r="D30" s="57"/>
      <c r="E30" s="57"/>
      <c r="F30" s="67"/>
      <c r="G30" s="59" t="s">
        <v>36</v>
      </c>
      <c r="H30" s="59" t="s">
        <v>36</v>
      </c>
      <c r="I30" s="59" t="s">
        <v>36</v>
      </c>
      <c r="J30" s="59" t="s">
        <v>36</v>
      </c>
      <c r="K30" s="59" t="e">
        <f t="shared" si="5"/>
        <v>#VALUE!</v>
      </c>
      <c r="L30" s="59" t="s">
        <v>36</v>
      </c>
    </row>
    <row r="31" spans="1:12" ht="20.100000000000001" hidden="1" customHeight="1">
      <c r="A31" s="54"/>
      <c r="B31" s="55" t="s">
        <v>41</v>
      </c>
      <c r="C31" s="56" t="s">
        <v>42</v>
      </c>
      <c r="D31" s="57"/>
      <c r="E31" s="57"/>
      <c r="F31" s="68"/>
      <c r="G31" s="59"/>
      <c r="H31" s="59"/>
      <c r="I31" s="59"/>
      <c r="J31" s="59"/>
      <c r="K31" s="59">
        <f t="shared" si="5"/>
        <v>0</v>
      </c>
      <c r="L31" s="59"/>
    </row>
    <row r="32" spans="1:12" ht="20.100000000000001" hidden="1" customHeight="1">
      <c r="A32" s="54"/>
      <c r="B32" s="55" t="s">
        <v>43</v>
      </c>
      <c r="C32" s="56" t="s">
        <v>44</v>
      </c>
      <c r="D32" s="57"/>
      <c r="E32" s="57"/>
      <c r="F32" s="68"/>
      <c r="G32" s="59"/>
      <c r="H32" s="59"/>
      <c r="I32" s="59"/>
      <c r="J32" s="59"/>
      <c r="K32" s="59">
        <f t="shared" si="5"/>
        <v>0</v>
      </c>
      <c r="L32" s="59"/>
    </row>
    <row r="33" spans="1:12" ht="20.100000000000001" hidden="1" customHeight="1">
      <c r="A33" s="54"/>
      <c r="B33" s="55" t="s">
        <v>45</v>
      </c>
      <c r="C33" s="56" t="s">
        <v>46</v>
      </c>
      <c r="D33" s="57"/>
      <c r="E33" s="57"/>
      <c r="F33" s="68"/>
      <c r="G33" s="59"/>
      <c r="H33" s="59"/>
      <c r="I33" s="59"/>
      <c r="J33" s="59"/>
      <c r="K33" s="59">
        <f t="shared" si="5"/>
        <v>0</v>
      </c>
      <c r="L33" s="59"/>
    </row>
    <row r="34" spans="1:12" ht="20.100000000000001" hidden="1" customHeight="1">
      <c r="A34" s="69"/>
      <c r="B34" s="70" t="s">
        <v>47</v>
      </c>
      <c r="C34" s="56" t="s">
        <v>48</v>
      </c>
      <c r="D34" s="57"/>
      <c r="E34" s="57"/>
      <c r="F34" s="68"/>
      <c r="G34" s="59"/>
      <c r="H34" s="59"/>
      <c r="I34" s="59"/>
      <c r="J34" s="59"/>
      <c r="K34" s="59">
        <f t="shared" si="5"/>
        <v>0</v>
      </c>
      <c r="L34" s="59"/>
    </row>
    <row r="35" spans="1:12" ht="20.100000000000001" hidden="1" customHeight="1">
      <c r="A35" s="69"/>
      <c r="B35" s="70" t="s">
        <v>49</v>
      </c>
      <c r="C35" s="56" t="s">
        <v>50</v>
      </c>
      <c r="D35" s="57"/>
      <c r="E35" s="57"/>
      <c r="F35" s="68"/>
      <c r="G35" s="59"/>
      <c r="H35" s="59"/>
      <c r="I35" s="59"/>
      <c r="J35" s="59"/>
      <c r="K35" s="59">
        <f t="shared" si="5"/>
        <v>0</v>
      </c>
      <c r="L35" s="59"/>
    </row>
    <row r="36" spans="1:12" ht="20.100000000000001" hidden="1" customHeight="1">
      <c r="A36" s="69"/>
      <c r="B36" s="70" t="s">
        <v>51</v>
      </c>
      <c r="C36" s="56" t="s">
        <v>52</v>
      </c>
      <c r="D36" s="57"/>
      <c r="E36" s="57"/>
      <c r="F36" s="68"/>
      <c r="G36" s="59"/>
      <c r="H36" s="59"/>
      <c r="I36" s="59"/>
      <c r="J36" s="59"/>
      <c r="K36" s="59">
        <f t="shared" si="5"/>
        <v>0</v>
      </c>
      <c r="L36" s="59"/>
    </row>
    <row r="37" spans="1:12" ht="20.100000000000001" hidden="1" customHeight="1">
      <c r="A37" s="69"/>
      <c r="B37" s="70" t="s">
        <v>53</v>
      </c>
      <c r="C37" s="56" t="s">
        <v>54</v>
      </c>
      <c r="D37" s="57"/>
      <c r="E37" s="57"/>
      <c r="F37" s="68"/>
      <c r="G37" s="59"/>
      <c r="H37" s="59"/>
      <c r="I37" s="59"/>
      <c r="J37" s="59"/>
      <c r="K37" s="59">
        <f t="shared" si="5"/>
        <v>0</v>
      </c>
      <c r="L37" s="59"/>
    </row>
    <row r="38" spans="1:12" ht="20.100000000000001" hidden="1" customHeight="1">
      <c r="A38" s="69"/>
      <c r="B38" s="55" t="s">
        <v>55</v>
      </c>
      <c r="C38" s="56" t="s">
        <v>56</v>
      </c>
      <c r="D38" s="57"/>
      <c r="E38" s="57"/>
      <c r="F38" s="68"/>
      <c r="G38" s="59"/>
      <c r="H38" s="59"/>
      <c r="I38" s="59"/>
      <c r="J38" s="59"/>
      <c r="K38" s="59">
        <f t="shared" si="5"/>
        <v>0</v>
      </c>
      <c r="L38" s="59"/>
    </row>
    <row r="39" spans="1:12" ht="20.100000000000001" hidden="1" customHeight="1">
      <c r="A39" s="50" t="s">
        <v>57</v>
      </c>
      <c r="B39" s="71"/>
      <c r="C39" s="51" t="s">
        <v>58</v>
      </c>
      <c r="D39" s="52"/>
      <c r="E39" s="52"/>
      <c r="F39" s="72">
        <f t="shared" ref="F39:L39" si="6">F40+F41+F42+F43+F44+F46</f>
        <v>0</v>
      </c>
      <c r="G39" s="72">
        <f t="shared" si="6"/>
        <v>0</v>
      </c>
      <c r="H39" s="72">
        <f t="shared" si="6"/>
        <v>0</v>
      </c>
      <c r="I39" s="72">
        <f t="shared" si="6"/>
        <v>0</v>
      </c>
      <c r="J39" s="72">
        <f t="shared" si="6"/>
        <v>0</v>
      </c>
      <c r="K39" s="72">
        <f t="shared" si="6"/>
        <v>0</v>
      </c>
      <c r="L39" s="72">
        <f t="shared" si="6"/>
        <v>0</v>
      </c>
    </row>
    <row r="40" spans="1:12" ht="20.100000000000001" hidden="1" customHeight="1">
      <c r="A40" s="69"/>
      <c r="B40" s="55" t="s">
        <v>59</v>
      </c>
      <c r="C40" s="56" t="s">
        <v>60</v>
      </c>
      <c r="D40" s="57"/>
      <c r="E40" s="57"/>
      <c r="F40" s="68"/>
      <c r="G40" s="67"/>
      <c r="H40" s="67"/>
      <c r="I40" s="67"/>
      <c r="J40" s="67"/>
      <c r="K40" s="67">
        <f t="shared" ref="K40:K46" si="7">H40-J40</f>
        <v>0</v>
      </c>
      <c r="L40" s="67"/>
    </row>
    <row r="41" spans="1:12" ht="20.100000000000001" hidden="1" customHeight="1">
      <c r="A41" s="69"/>
      <c r="B41" s="55" t="s">
        <v>61</v>
      </c>
      <c r="C41" s="56" t="s">
        <v>62</v>
      </c>
      <c r="D41" s="57"/>
      <c r="E41" s="57"/>
      <c r="F41" s="68"/>
      <c r="G41" s="67"/>
      <c r="H41" s="67"/>
      <c r="I41" s="67"/>
      <c r="J41" s="67"/>
      <c r="K41" s="67">
        <f t="shared" si="7"/>
        <v>0</v>
      </c>
      <c r="L41" s="67"/>
    </row>
    <row r="42" spans="1:12" ht="20.100000000000001" hidden="1" customHeight="1">
      <c r="A42" s="69"/>
      <c r="B42" s="55" t="s">
        <v>63</v>
      </c>
      <c r="C42" s="56" t="s">
        <v>64</v>
      </c>
      <c r="D42" s="57"/>
      <c r="E42" s="57"/>
      <c r="F42" s="68"/>
      <c r="G42" s="67"/>
      <c r="H42" s="67"/>
      <c r="I42" s="67"/>
      <c r="J42" s="67"/>
      <c r="K42" s="67">
        <f t="shared" si="7"/>
        <v>0</v>
      </c>
      <c r="L42" s="67"/>
    </row>
    <row r="43" spans="1:12" ht="20.100000000000001" hidden="1" customHeight="1">
      <c r="A43" s="69"/>
      <c r="B43" s="55" t="s">
        <v>65</v>
      </c>
      <c r="C43" s="56" t="s">
        <v>66</v>
      </c>
      <c r="D43" s="57"/>
      <c r="E43" s="57"/>
      <c r="F43" s="68"/>
      <c r="G43" s="67"/>
      <c r="H43" s="67"/>
      <c r="I43" s="67"/>
      <c r="J43" s="67"/>
      <c r="K43" s="67">
        <f t="shared" si="7"/>
        <v>0</v>
      </c>
      <c r="L43" s="67"/>
    </row>
    <row r="44" spans="1:12" ht="20.100000000000001" hidden="1" customHeight="1">
      <c r="A44" s="69"/>
      <c r="B44" s="70" t="s">
        <v>67</v>
      </c>
      <c r="C44" s="56" t="s">
        <v>68</v>
      </c>
      <c r="D44" s="57"/>
      <c r="E44" s="57"/>
      <c r="F44" s="68"/>
      <c r="G44" s="67"/>
      <c r="H44" s="67"/>
      <c r="I44" s="67"/>
      <c r="J44" s="67"/>
      <c r="K44" s="67">
        <f t="shared" si="7"/>
        <v>0</v>
      </c>
      <c r="L44" s="67"/>
    </row>
    <row r="45" spans="1:12" ht="20.100000000000001" hidden="1" customHeight="1">
      <c r="A45" s="69"/>
      <c r="B45" s="70" t="s">
        <v>69</v>
      </c>
      <c r="C45" s="56" t="s">
        <v>70</v>
      </c>
      <c r="D45" s="57"/>
      <c r="E45" s="57"/>
      <c r="F45" s="68"/>
      <c r="G45" s="67" t="s">
        <v>36</v>
      </c>
      <c r="H45" s="67" t="s">
        <v>36</v>
      </c>
      <c r="I45" s="67" t="s">
        <v>36</v>
      </c>
      <c r="J45" s="67" t="s">
        <v>36</v>
      </c>
      <c r="K45" s="67" t="e">
        <f t="shared" si="7"/>
        <v>#VALUE!</v>
      </c>
      <c r="L45" s="67" t="s">
        <v>36</v>
      </c>
    </row>
    <row r="46" spans="1:12" ht="20.100000000000001" hidden="1" customHeight="1">
      <c r="A46" s="54"/>
      <c r="B46" s="55" t="s">
        <v>71</v>
      </c>
      <c r="C46" s="56" t="s">
        <v>72</v>
      </c>
      <c r="D46" s="57"/>
      <c r="E46" s="57"/>
      <c r="F46" s="68"/>
      <c r="G46" s="67"/>
      <c r="H46" s="67"/>
      <c r="I46" s="67"/>
      <c r="J46" s="67"/>
      <c r="K46" s="67">
        <f t="shared" si="7"/>
        <v>0</v>
      </c>
      <c r="L46" s="67"/>
    </row>
    <row r="47" spans="1:12" ht="20.100000000000001" hidden="1" customHeight="1">
      <c r="A47" s="73" t="s">
        <v>73</v>
      </c>
      <c r="B47" s="74"/>
      <c r="C47" s="51" t="s">
        <v>74</v>
      </c>
      <c r="D47" s="52"/>
      <c r="E47" s="52"/>
      <c r="F47" s="72">
        <f t="shared" ref="F47:L47" si="8">F48+F49+F50+F51+F52+F53</f>
        <v>0</v>
      </c>
      <c r="G47" s="72">
        <f t="shared" si="8"/>
        <v>0</v>
      </c>
      <c r="H47" s="72">
        <f t="shared" si="8"/>
        <v>0</v>
      </c>
      <c r="I47" s="72">
        <f t="shared" si="8"/>
        <v>0</v>
      </c>
      <c r="J47" s="72">
        <f t="shared" si="8"/>
        <v>0</v>
      </c>
      <c r="K47" s="72">
        <f t="shared" si="8"/>
        <v>0</v>
      </c>
      <c r="L47" s="72">
        <f t="shared" si="8"/>
        <v>0</v>
      </c>
    </row>
    <row r="48" spans="1:12" ht="20.100000000000001" hidden="1" customHeight="1">
      <c r="A48" s="69"/>
      <c r="B48" s="75" t="s">
        <v>75</v>
      </c>
      <c r="C48" s="56" t="s">
        <v>76</v>
      </c>
      <c r="D48" s="57"/>
      <c r="E48" s="57"/>
      <c r="F48" s="68"/>
      <c r="G48" s="59"/>
      <c r="H48" s="59"/>
      <c r="I48" s="59"/>
      <c r="J48" s="59"/>
      <c r="K48" s="59">
        <f t="shared" ref="K48:K54" si="9">H48-J48</f>
        <v>0</v>
      </c>
      <c r="L48" s="59"/>
    </row>
    <row r="49" spans="1:12" ht="20.100000000000001" hidden="1" customHeight="1">
      <c r="A49" s="76"/>
      <c r="B49" s="70" t="s">
        <v>77</v>
      </c>
      <c r="C49" s="56" t="s">
        <v>78</v>
      </c>
      <c r="D49" s="57"/>
      <c r="E49" s="57"/>
      <c r="F49" s="68"/>
      <c r="G49" s="59"/>
      <c r="H49" s="59"/>
      <c r="I49" s="59"/>
      <c r="J49" s="59"/>
      <c r="K49" s="59">
        <f t="shared" si="9"/>
        <v>0</v>
      </c>
      <c r="L49" s="59"/>
    </row>
    <row r="50" spans="1:12" ht="20.100000000000001" hidden="1" customHeight="1">
      <c r="A50" s="76"/>
      <c r="B50" s="70" t="s">
        <v>79</v>
      </c>
      <c r="C50" s="56" t="s">
        <v>80</v>
      </c>
      <c r="D50" s="57"/>
      <c r="E50" s="57"/>
      <c r="F50" s="68"/>
      <c r="G50" s="59"/>
      <c r="H50" s="59"/>
      <c r="I50" s="59"/>
      <c r="J50" s="59"/>
      <c r="K50" s="59">
        <f t="shared" si="9"/>
        <v>0</v>
      </c>
      <c r="L50" s="59"/>
    </row>
    <row r="51" spans="1:12" ht="20.100000000000001" hidden="1" customHeight="1">
      <c r="A51" s="76"/>
      <c r="B51" s="77" t="s">
        <v>81</v>
      </c>
      <c r="C51" s="56" t="s">
        <v>82</v>
      </c>
      <c r="D51" s="57"/>
      <c r="E51" s="57"/>
      <c r="F51" s="68"/>
      <c r="G51" s="59"/>
      <c r="H51" s="59"/>
      <c r="I51" s="59"/>
      <c r="J51" s="59"/>
      <c r="K51" s="59">
        <f t="shared" si="9"/>
        <v>0</v>
      </c>
      <c r="L51" s="59"/>
    </row>
    <row r="52" spans="1:12" ht="20.100000000000001" hidden="1" customHeight="1">
      <c r="A52" s="76"/>
      <c r="B52" s="77" t="s">
        <v>83</v>
      </c>
      <c r="C52" s="56" t="s">
        <v>84</v>
      </c>
      <c r="D52" s="57"/>
      <c r="E52" s="57"/>
      <c r="F52" s="68"/>
      <c r="G52" s="59"/>
      <c r="H52" s="59"/>
      <c r="I52" s="59"/>
      <c r="J52" s="59"/>
      <c r="K52" s="59">
        <f t="shared" si="9"/>
        <v>0</v>
      </c>
      <c r="L52" s="59"/>
    </row>
    <row r="53" spans="1:12" ht="20.100000000000001" hidden="1" customHeight="1">
      <c r="A53" s="76"/>
      <c r="B53" s="70" t="s">
        <v>85</v>
      </c>
      <c r="C53" s="56" t="s">
        <v>86</v>
      </c>
      <c r="D53" s="57"/>
      <c r="E53" s="57"/>
      <c r="F53" s="68"/>
      <c r="G53" s="59"/>
      <c r="H53" s="59"/>
      <c r="I53" s="59"/>
      <c r="J53" s="59"/>
      <c r="K53" s="59">
        <f t="shared" si="9"/>
        <v>0</v>
      </c>
      <c r="L53" s="59"/>
    </row>
    <row r="54" spans="1:12" ht="20.100000000000001" hidden="1" customHeight="1">
      <c r="A54" s="76"/>
      <c r="B54" s="61" t="s">
        <v>87</v>
      </c>
      <c r="C54" s="78" t="s">
        <v>88</v>
      </c>
      <c r="D54" s="79"/>
      <c r="E54" s="79"/>
      <c r="F54" s="68" t="e">
        <f>H54+I54+J54+K54</f>
        <v>#VALUE!</v>
      </c>
      <c r="G54" s="80" t="s">
        <v>36</v>
      </c>
      <c r="H54" s="80" t="s">
        <v>36</v>
      </c>
      <c r="I54" s="80" t="s">
        <v>36</v>
      </c>
      <c r="J54" s="80" t="s">
        <v>36</v>
      </c>
      <c r="K54" s="59" t="e">
        <f t="shared" si="9"/>
        <v>#VALUE!</v>
      </c>
      <c r="L54" s="80" t="s">
        <v>36</v>
      </c>
    </row>
    <row r="55" spans="1:12" s="49" customFormat="1" ht="30" customHeight="1">
      <c r="A55" s="81" t="s">
        <v>89</v>
      </c>
      <c r="B55" s="82"/>
      <c r="C55" s="46" t="s">
        <v>90</v>
      </c>
      <c r="D55" s="47"/>
      <c r="E55" s="47"/>
      <c r="F55" s="83">
        <f t="shared" ref="F55:L55" si="10">F56+F67+F68+F71+F76+F80+F83+F84+F85+F86+F87+F88+F89+F90+F91+F92+F93+F94+F95+F96+F97+F101+F102+F103</f>
        <v>9317784</v>
      </c>
      <c r="G55" s="83">
        <f t="shared" si="10"/>
        <v>14642723</v>
      </c>
      <c r="H55" s="83">
        <f t="shared" si="10"/>
        <v>14165985</v>
      </c>
      <c r="I55" s="83">
        <f t="shared" si="10"/>
        <v>14165985</v>
      </c>
      <c r="J55" s="83">
        <f t="shared" si="10"/>
        <v>14165985</v>
      </c>
      <c r="K55" s="83">
        <f t="shared" si="10"/>
        <v>0</v>
      </c>
      <c r="L55" s="83">
        <f t="shared" si="10"/>
        <v>14278385</v>
      </c>
    </row>
    <row r="56" spans="1:12" ht="20.100000000000001" customHeight="1">
      <c r="A56" s="84" t="s">
        <v>91</v>
      </c>
      <c r="B56" s="85"/>
      <c r="C56" s="51" t="s">
        <v>92</v>
      </c>
      <c r="D56" s="52"/>
      <c r="E56" s="52"/>
      <c r="F56" s="72">
        <f t="shared" ref="F56:L56" si="11">F57+F58+F59+F60+F61+F62+F64+F63+F65+F66</f>
        <v>5989784</v>
      </c>
      <c r="G56" s="72">
        <f t="shared" si="11"/>
        <v>8851784</v>
      </c>
      <c r="H56" s="72">
        <f t="shared" si="11"/>
        <v>8696806</v>
      </c>
      <c r="I56" s="72">
        <f t="shared" si="11"/>
        <v>8696806</v>
      </c>
      <c r="J56" s="72">
        <f t="shared" si="11"/>
        <v>8696806</v>
      </c>
      <c r="K56" s="72">
        <f t="shared" si="11"/>
        <v>0</v>
      </c>
      <c r="L56" s="72">
        <f t="shared" si="11"/>
        <v>8992007</v>
      </c>
    </row>
    <row r="57" spans="1:12" ht="20.100000000000001" customHeight="1">
      <c r="A57" s="86"/>
      <c r="B57" s="87" t="s">
        <v>93</v>
      </c>
      <c r="C57" s="56" t="s">
        <v>94</v>
      </c>
      <c r="D57" s="57"/>
      <c r="E57" s="57"/>
      <c r="F57" s="68"/>
      <c r="G57" s="88"/>
      <c r="H57" s="88"/>
      <c r="I57" s="88">
        <f>H57</f>
        <v>0</v>
      </c>
      <c r="J57" s="88"/>
      <c r="K57" s="88">
        <f t="shared" ref="K57:K63" si="12">H57-J57</f>
        <v>0</v>
      </c>
      <c r="L57" s="88"/>
    </row>
    <row r="58" spans="1:12" ht="17.25" customHeight="1">
      <c r="A58" s="86"/>
      <c r="B58" s="87" t="s">
        <v>95</v>
      </c>
      <c r="C58" s="56" t="s">
        <v>96</v>
      </c>
      <c r="D58" s="57"/>
      <c r="E58" s="57"/>
      <c r="F58" s="68">
        <f>'[1]70,50'!K14+'[1]70,06'!K14</f>
        <v>0</v>
      </c>
      <c r="G58" s="68">
        <f>'[1]70,50'!L14+'[1]70,06'!L14</f>
        <v>3000</v>
      </c>
      <c r="H58" s="68">
        <f>'[1]70,50'!M14+'[1]70,06'!M14</f>
        <v>1364</v>
      </c>
      <c r="I58" s="68">
        <f>'[1]70,50'!N14+'[1]70,06'!N14</f>
        <v>1364</v>
      </c>
      <c r="J58" s="68">
        <v>1364</v>
      </c>
      <c r="K58" s="68">
        <f>'[1]70,50'!P14+'[1]70,06'!P14</f>
        <v>0</v>
      </c>
      <c r="L58" s="68">
        <f>'[1]70,50'!Q14+'[1]70,06'!Q14</f>
        <v>1819</v>
      </c>
    </row>
    <row r="59" spans="1:12" ht="17.25" customHeight="1">
      <c r="A59" s="86"/>
      <c r="B59" s="87" t="s">
        <v>97</v>
      </c>
      <c r="C59" s="56" t="s">
        <v>98</v>
      </c>
      <c r="D59" s="57"/>
      <c r="E59" s="57"/>
      <c r="F59" s="68">
        <f>'[1]70,50'!K15+'[1]70,06'!K15</f>
        <v>3769784</v>
      </c>
      <c r="G59" s="68">
        <f>'[1]70,50'!L15+'[1]70,06'!L15</f>
        <v>5169784</v>
      </c>
      <c r="H59" s="68">
        <f>'[1]70,50'!M15+'[1]70,06'!M15</f>
        <v>5049323</v>
      </c>
      <c r="I59" s="68">
        <f>'[1]70,50'!N15+'[1]70,06'!N15</f>
        <v>5049323</v>
      </c>
      <c r="J59" s="68">
        <f>'[1]70,50'!O15+'[1]70,06'!O15</f>
        <v>5049323</v>
      </c>
      <c r="K59" s="68">
        <f>'[1]70,50'!P15+'[1]70,06'!P15</f>
        <v>0</v>
      </c>
      <c r="L59" s="68">
        <f>'[1]70,50'!Q15+'[1]70,06'!Q15</f>
        <v>5333859</v>
      </c>
    </row>
    <row r="60" spans="1:12" ht="17.25" customHeight="1">
      <c r="A60" s="86"/>
      <c r="B60" s="87" t="s">
        <v>99</v>
      </c>
      <c r="C60" s="56" t="s">
        <v>100</v>
      </c>
      <c r="D60" s="57"/>
      <c r="E60" s="57"/>
      <c r="F60" s="68">
        <f>'[1]70,50'!K16</f>
        <v>1700000</v>
      </c>
      <c r="G60" s="68">
        <f>'[1]70,50'!L16</f>
        <v>3347000</v>
      </c>
      <c r="H60" s="68">
        <f>'[1]70,50'!M16</f>
        <v>3342120</v>
      </c>
      <c r="I60" s="68">
        <f>'[1]70,50'!N16</f>
        <v>3342120</v>
      </c>
      <c r="J60" s="68">
        <f>'[1]70,50'!O16</f>
        <v>3342120</v>
      </c>
      <c r="K60" s="68">
        <f>'[1]70,50'!P16</f>
        <v>0</v>
      </c>
      <c r="L60" s="68">
        <f>'[1]70,50'!Q16</f>
        <v>3342120</v>
      </c>
    </row>
    <row r="61" spans="1:12" ht="17.25" customHeight="1">
      <c r="A61" s="86"/>
      <c r="B61" s="87" t="s">
        <v>101</v>
      </c>
      <c r="C61" s="56" t="s">
        <v>102</v>
      </c>
      <c r="D61" s="57"/>
      <c r="E61" s="57"/>
      <c r="F61" s="68"/>
      <c r="G61" s="88"/>
      <c r="H61" s="88"/>
      <c r="I61" s="88">
        <f>H61</f>
        <v>0</v>
      </c>
      <c r="J61" s="88"/>
      <c r="K61" s="88">
        <f t="shared" si="12"/>
        <v>0</v>
      </c>
      <c r="L61" s="88"/>
    </row>
    <row r="62" spans="1:12" ht="17.25" customHeight="1">
      <c r="A62" s="86"/>
      <c r="B62" s="87" t="s">
        <v>103</v>
      </c>
      <c r="C62" s="56" t="s">
        <v>104</v>
      </c>
      <c r="D62" s="57"/>
      <c r="E62" s="57"/>
      <c r="F62" s="68">
        <f>'[1]70,50'!K17+'[1]70,06'!K16</f>
        <v>320000</v>
      </c>
      <c r="G62" s="68">
        <f>'[1]70,50'!L17+'[1]70,06'!L16</f>
        <v>110000</v>
      </c>
      <c r="H62" s="68">
        <f>'[1]70,50'!M17+'[1]70,06'!M16</f>
        <v>90190</v>
      </c>
      <c r="I62" s="68">
        <f>'[1]70,50'!N17+'[1]70,06'!N16</f>
        <v>90190</v>
      </c>
      <c r="J62" s="68">
        <f>'[1]70,50'!O17+'[1]70,06'!O16</f>
        <v>90190</v>
      </c>
      <c r="K62" s="68">
        <f>'[1]70,50'!P17+'[1]70,06'!P16</f>
        <v>0</v>
      </c>
      <c r="L62" s="68">
        <f>'[1]70,50'!Q17+'[1]70,06'!Q16</f>
        <v>100392</v>
      </c>
    </row>
    <row r="63" spans="1:12" ht="17.25" customHeight="1">
      <c r="A63" s="86"/>
      <c r="B63" s="87" t="s">
        <v>105</v>
      </c>
      <c r="C63" s="56" t="s">
        <v>106</v>
      </c>
      <c r="D63" s="57"/>
      <c r="E63" s="57"/>
      <c r="F63" s="68"/>
      <c r="G63" s="88"/>
      <c r="H63" s="88"/>
      <c r="I63" s="88">
        <f>H63</f>
        <v>0</v>
      </c>
      <c r="J63" s="88"/>
      <c r="K63" s="88">
        <f t="shared" si="12"/>
        <v>0</v>
      </c>
      <c r="L63" s="88"/>
    </row>
    <row r="64" spans="1:12" ht="15" customHeight="1">
      <c r="A64" s="86"/>
      <c r="B64" s="87" t="s">
        <v>107</v>
      </c>
      <c r="C64" s="56" t="s">
        <v>108</v>
      </c>
      <c r="D64" s="57"/>
      <c r="E64" s="57"/>
      <c r="F64" s="68">
        <f>'[1]70,50'!K18</f>
        <v>15000</v>
      </c>
      <c r="G64" s="68">
        <f>'[1]70,50'!L18</f>
        <v>5000</v>
      </c>
      <c r="H64" s="68">
        <f>'[1]70,50'!M18</f>
        <v>3481</v>
      </c>
      <c r="I64" s="68">
        <f>'[1]70,50'!N18</f>
        <v>3481</v>
      </c>
      <c r="J64" s="68">
        <f>'[1]70,50'!O18</f>
        <v>3481</v>
      </c>
      <c r="K64" s="68">
        <f>'[1]70,50'!P18</f>
        <v>0</v>
      </c>
      <c r="L64" s="68">
        <f>'[1]70,50'!Q18</f>
        <v>3481</v>
      </c>
    </row>
    <row r="65" spans="1:12" ht="15" customHeight="1">
      <c r="A65" s="86"/>
      <c r="B65" s="89" t="s">
        <v>109</v>
      </c>
      <c r="C65" s="56" t="s">
        <v>110</v>
      </c>
      <c r="D65" s="57"/>
      <c r="E65" s="57"/>
      <c r="F65" s="68">
        <f>'[1]70,50'!K19</f>
        <v>150000</v>
      </c>
      <c r="G65" s="68">
        <f>'[1]70,50'!L19</f>
        <v>136000</v>
      </c>
      <c r="H65" s="68">
        <f>'[1]70,50'!M19</f>
        <v>130241</v>
      </c>
      <c r="I65" s="68">
        <f>'[1]70,50'!N19</f>
        <v>130241</v>
      </c>
      <c r="J65" s="68">
        <f>'[1]70,50'!O19</f>
        <v>130241</v>
      </c>
      <c r="K65" s="68">
        <f>'[1]70,50'!P19</f>
        <v>0</v>
      </c>
      <c r="L65" s="68">
        <f>'[1]70,50'!Q19</f>
        <v>130241</v>
      </c>
    </row>
    <row r="66" spans="1:12" ht="15" customHeight="1">
      <c r="A66" s="86"/>
      <c r="B66" s="87" t="s">
        <v>111</v>
      </c>
      <c r="C66" s="56" t="s">
        <v>112</v>
      </c>
      <c r="D66" s="57"/>
      <c r="E66" s="57"/>
      <c r="F66" s="68">
        <f>'[1]70,50'!K20+'[1]70,06'!K17</f>
        <v>35000</v>
      </c>
      <c r="G66" s="68">
        <f>'[1]70,50'!L20+'[1]70,06'!L17</f>
        <v>81000</v>
      </c>
      <c r="H66" s="68">
        <f>'[1]70,50'!M20+'[1]70,06'!M17</f>
        <v>80087</v>
      </c>
      <c r="I66" s="68">
        <f>'[1]70,50'!N20+'[1]70,06'!N17</f>
        <v>80087</v>
      </c>
      <c r="J66" s="68">
        <f>'[1]70,50'!O20+'[1]70,06'!O17</f>
        <v>80087</v>
      </c>
      <c r="K66" s="68">
        <f>'[1]70,50'!P20+'[1]70,06'!P17</f>
        <v>0</v>
      </c>
      <c r="L66" s="68">
        <f>'[1]70,50'!Q20+'[1]70,06'!Q17</f>
        <v>80095</v>
      </c>
    </row>
    <row r="67" spans="1:12" ht="15" customHeight="1">
      <c r="A67" s="90" t="s">
        <v>113</v>
      </c>
      <c r="B67" s="85"/>
      <c r="C67" s="51" t="s">
        <v>114</v>
      </c>
      <c r="D67" s="52"/>
      <c r="E67" s="52"/>
      <c r="F67" s="72">
        <f>'[1]70,50'!K21</f>
        <v>800000</v>
      </c>
      <c r="G67" s="72">
        <f>'[1]70,50'!L21</f>
        <v>1410000</v>
      </c>
      <c r="H67" s="72">
        <f>'[1]70,50'!M21</f>
        <v>1247411</v>
      </c>
      <c r="I67" s="72">
        <f>'[1]70,50'!N21</f>
        <v>1247411</v>
      </c>
      <c r="J67" s="72">
        <f>'[1]70,50'!O21</f>
        <v>1247411</v>
      </c>
      <c r="K67" s="72">
        <f>'[1]70,50'!P21</f>
        <v>0</v>
      </c>
      <c r="L67" s="72">
        <f>'[1]70,50'!Q21</f>
        <v>1247411</v>
      </c>
    </row>
    <row r="68" spans="1:12" ht="17.25" hidden="1" customHeight="1">
      <c r="A68" s="90" t="s">
        <v>115</v>
      </c>
      <c r="B68" s="91"/>
      <c r="C68" s="51" t="s">
        <v>116</v>
      </c>
      <c r="D68" s="52"/>
      <c r="E68" s="52"/>
      <c r="F68" s="72">
        <f t="shared" ref="F68:L68" si="13">F69+F70</f>
        <v>0</v>
      </c>
      <c r="G68" s="72">
        <f t="shared" si="13"/>
        <v>0</v>
      </c>
      <c r="H68" s="72">
        <f t="shared" si="13"/>
        <v>0</v>
      </c>
      <c r="I68" s="72">
        <f t="shared" si="13"/>
        <v>0</v>
      </c>
      <c r="J68" s="72">
        <f t="shared" si="13"/>
        <v>0</v>
      </c>
      <c r="K68" s="72">
        <f t="shared" si="13"/>
        <v>0</v>
      </c>
      <c r="L68" s="72">
        <f t="shared" si="13"/>
        <v>0</v>
      </c>
    </row>
    <row r="69" spans="1:12" ht="17.25" hidden="1" customHeight="1">
      <c r="A69" s="92"/>
      <c r="B69" s="89" t="s">
        <v>117</v>
      </c>
      <c r="C69" s="56" t="s">
        <v>118</v>
      </c>
      <c r="D69" s="57"/>
      <c r="E69" s="57"/>
      <c r="F69" s="68"/>
      <c r="G69" s="88"/>
      <c r="H69" s="88"/>
      <c r="I69" s="88"/>
      <c r="J69" s="88"/>
      <c r="K69" s="88">
        <f>H69-J69</f>
        <v>0</v>
      </c>
      <c r="L69" s="88"/>
    </row>
    <row r="70" spans="1:12" ht="17.25" hidden="1" customHeight="1">
      <c r="A70" s="92"/>
      <c r="B70" s="89" t="s">
        <v>119</v>
      </c>
      <c r="C70" s="56" t="s">
        <v>120</v>
      </c>
      <c r="D70" s="57"/>
      <c r="E70" s="57"/>
      <c r="F70" s="68"/>
      <c r="G70" s="88"/>
      <c r="H70" s="88"/>
      <c r="I70" s="88"/>
      <c r="J70" s="88"/>
      <c r="K70" s="88">
        <f>H70-J70</f>
        <v>0</v>
      </c>
      <c r="L70" s="88"/>
    </row>
    <row r="71" spans="1:12" ht="15" hidden="1" customHeight="1">
      <c r="A71" s="90" t="s">
        <v>121</v>
      </c>
      <c r="B71" s="91"/>
      <c r="C71" s="51" t="s">
        <v>122</v>
      </c>
      <c r="D71" s="52"/>
      <c r="E71" s="52"/>
      <c r="F71" s="72">
        <f t="shared" ref="F71:L71" si="14">F72+F73+F74+F75</f>
        <v>0</v>
      </c>
      <c r="G71" s="72">
        <f t="shared" si="14"/>
        <v>0</v>
      </c>
      <c r="H71" s="72">
        <f t="shared" si="14"/>
        <v>0</v>
      </c>
      <c r="I71" s="72">
        <f t="shared" si="14"/>
        <v>0</v>
      </c>
      <c r="J71" s="72">
        <f t="shared" si="14"/>
        <v>0</v>
      </c>
      <c r="K71" s="72">
        <f t="shared" si="14"/>
        <v>0</v>
      </c>
      <c r="L71" s="72">
        <f t="shared" si="14"/>
        <v>0</v>
      </c>
    </row>
    <row r="72" spans="1:12" ht="12.75" hidden="1" customHeight="1">
      <c r="A72" s="86"/>
      <c r="B72" s="87" t="s">
        <v>123</v>
      </c>
      <c r="C72" s="56" t="s">
        <v>124</v>
      </c>
      <c r="D72" s="57"/>
      <c r="E72" s="57"/>
      <c r="F72" s="68"/>
      <c r="G72" s="88"/>
      <c r="H72" s="88"/>
      <c r="I72" s="88"/>
      <c r="J72" s="88"/>
      <c r="K72" s="88">
        <f>H72-J72</f>
        <v>0</v>
      </c>
      <c r="L72" s="88"/>
    </row>
    <row r="73" spans="1:12" ht="17.25" hidden="1" customHeight="1">
      <c r="A73" s="86"/>
      <c r="B73" s="87" t="s">
        <v>125</v>
      </c>
      <c r="C73" s="56" t="s">
        <v>126</v>
      </c>
      <c r="D73" s="57"/>
      <c r="E73" s="57"/>
      <c r="F73" s="68"/>
      <c r="G73" s="88"/>
      <c r="H73" s="88"/>
      <c r="I73" s="88"/>
      <c r="J73" s="88"/>
      <c r="K73" s="88">
        <f>H73-J73</f>
        <v>0</v>
      </c>
      <c r="L73" s="88"/>
    </row>
    <row r="74" spans="1:12" ht="16.5" hidden="1" customHeight="1">
      <c r="A74" s="86"/>
      <c r="B74" s="87" t="s">
        <v>127</v>
      </c>
      <c r="C74" s="56" t="s">
        <v>128</v>
      </c>
      <c r="D74" s="57"/>
      <c r="E74" s="57"/>
      <c r="F74" s="68"/>
      <c r="G74" s="88"/>
      <c r="H74" s="88"/>
      <c r="I74" s="88"/>
      <c r="J74" s="88"/>
      <c r="K74" s="88">
        <f>H74-J74</f>
        <v>0</v>
      </c>
      <c r="L74" s="88"/>
    </row>
    <row r="75" spans="1:12" ht="14.25" hidden="1" customHeight="1">
      <c r="A75" s="86"/>
      <c r="B75" s="87" t="s">
        <v>129</v>
      </c>
      <c r="C75" s="56" t="s">
        <v>130</v>
      </c>
      <c r="D75" s="57"/>
      <c r="E75" s="57"/>
      <c r="F75" s="68"/>
      <c r="G75" s="88"/>
      <c r="H75" s="88"/>
      <c r="I75" s="88"/>
      <c r="J75" s="88"/>
      <c r="K75" s="88">
        <f>H75-J75</f>
        <v>0</v>
      </c>
      <c r="L75" s="88"/>
    </row>
    <row r="76" spans="1:12" ht="17.25" customHeight="1">
      <c r="A76" s="93" t="s">
        <v>131</v>
      </c>
      <c r="B76" s="91"/>
      <c r="C76" s="51" t="s">
        <v>132</v>
      </c>
      <c r="D76" s="52"/>
      <c r="E76" s="52"/>
      <c r="F76" s="72">
        <f t="shared" ref="F76:L76" si="15">F77+F78+F79</f>
        <v>100000</v>
      </c>
      <c r="G76" s="72">
        <f t="shared" si="15"/>
        <v>163000</v>
      </c>
      <c r="H76" s="72">
        <f t="shared" si="15"/>
        <v>162258</v>
      </c>
      <c r="I76" s="72">
        <f t="shared" si="15"/>
        <v>162258</v>
      </c>
      <c r="J76" s="72">
        <f t="shared" si="15"/>
        <v>162258</v>
      </c>
      <c r="K76" s="72">
        <f t="shared" si="15"/>
        <v>0</v>
      </c>
      <c r="L76" s="72">
        <f t="shared" si="15"/>
        <v>6800</v>
      </c>
    </row>
    <row r="77" spans="1:12" ht="17.25" hidden="1" customHeight="1">
      <c r="A77" s="86"/>
      <c r="B77" s="87" t="s">
        <v>133</v>
      </c>
      <c r="C77" s="56" t="s">
        <v>134</v>
      </c>
      <c r="D77" s="57"/>
      <c r="E77" s="57"/>
      <c r="F77" s="68"/>
      <c r="G77" s="88"/>
      <c r="H77" s="88"/>
      <c r="I77" s="88"/>
      <c r="J77" s="88"/>
      <c r="K77" s="88">
        <f>H77-J77</f>
        <v>0</v>
      </c>
      <c r="L77" s="88"/>
    </row>
    <row r="78" spans="1:12" ht="17.25" hidden="1" customHeight="1">
      <c r="A78" s="86"/>
      <c r="B78" s="87" t="s">
        <v>135</v>
      </c>
      <c r="C78" s="56" t="s">
        <v>136</v>
      </c>
      <c r="D78" s="57"/>
      <c r="E78" s="57"/>
      <c r="F78" s="68"/>
      <c r="G78" s="88"/>
      <c r="H78" s="88"/>
      <c r="I78" s="88"/>
      <c r="J78" s="88"/>
      <c r="K78" s="88">
        <f>H78-J78</f>
        <v>0</v>
      </c>
      <c r="L78" s="88"/>
    </row>
    <row r="79" spans="1:12" ht="17.25" customHeight="1">
      <c r="A79" s="86"/>
      <c r="B79" s="87" t="s">
        <v>137</v>
      </c>
      <c r="C79" s="56" t="s">
        <v>138</v>
      </c>
      <c r="D79" s="57"/>
      <c r="E79" s="57"/>
      <c r="F79" s="68">
        <f>'[1]70,50'!K23</f>
        <v>100000</v>
      </c>
      <c r="G79" s="68">
        <f>'[1]70,50'!L23</f>
        <v>163000</v>
      </c>
      <c r="H79" s="68">
        <f>'[1]70,50'!M22</f>
        <v>162258</v>
      </c>
      <c r="I79" s="68">
        <f>'[1]70,50'!N22</f>
        <v>162258</v>
      </c>
      <c r="J79" s="68">
        <f>'[1]70,50'!O23</f>
        <v>162258</v>
      </c>
      <c r="K79" s="68">
        <f>'[1]70,50'!P22</f>
        <v>0</v>
      </c>
      <c r="L79" s="68">
        <f>'[1]70,50'!Q23+'[1]70,03,30'!Q14</f>
        <v>6800</v>
      </c>
    </row>
    <row r="80" spans="1:12" ht="17.25" hidden="1" customHeight="1">
      <c r="A80" s="94" t="s">
        <v>139</v>
      </c>
      <c r="B80" s="91"/>
      <c r="C80" s="51" t="s">
        <v>140</v>
      </c>
      <c r="D80" s="52"/>
      <c r="E80" s="52"/>
      <c r="F80" s="72"/>
      <c r="G80" s="72"/>
      <c r="H80" s="72">
        <f>H81+H82</f>
        <v>0</v>
      </c>
      <c r="I80" s="72">
        <f>I81+I82</f>
        <v>0</v>
      </c>
      <c r="J80" s="72">
        <f>J81+J82</f>
        <v>0</v>
      </c>
      <c r="K80" s="72">
        <f>K81+K82</f>
        <v>0</v>
      </c>
      <c r="L80" s="72">
        <f>L81+L82</f>
        <v>0</v>
      </c>
    </row>
    <row r="81" spans="1:12" ht="17.25" hidden="1" customHeight="1">
      <c r="A81" s="86"/>
      <c r="B81" s="87" t="s">
        <v>141</v>
      </c>
      <c r="C81" s="56" t="s">
        <v>142</v>
      </c>
      <c r="D81" s="57"/>
      <c r="E81" s="57"/>
      <c r="F81" s="68"/>
      <c r="G81" s="88"/>
      <c r="H81" s="88"/>
      <c r="I81" s="88"/>
      <c r="J81" s="88"/>
      <c r="K81" s="88">
        <f t="shared" ref="K81:K96" si="16">H81-J81</f>
        <v>0</v>
      </c>
      <c r="L81" s="88"/>
    </row>
    <row r="82" spans="1:12" ht="17.25" hidden="1" customHeight="1">
      <c r="A82" s="86"/>
      <c r="B82" s="87" t="s">
        <v>143</v>
      </c>
      <c r="C82" s="56" t="s">
        <v>144</v>
      </c>
      <c r="D82" s="57"/>
      <c r="E82" s="57"/>
      <c r="F82" s="68"/>
      <c r="G82" s="88"/>
      <c r="H82" s="88"/>
      <c r="I82" s="88"/>
      <c r="J82" s="88"/>
      <c r="K82" s="88">
        <f t="shared" si="16"/>
        <v>0</v>
      </c>
      <c r="L82" s="88"/>
    </row>
    <row r="83" spans="1:12" ht="17.25" hidden="1" customHeight="1">
      <c r="A83" s="95" t="s">
        <v>145</v>
      </c>
      <c r="B83" s="95"/>
      <c r="C83" s="51" t="s">
        <v>146</v>
      </c>
      <c r="D83" s="52"/>
      <c r="E83" s="52"/>
      <c r="F83" s="72"/>
      <c r="G83" s="96"/>
      <c r="H83" s="96"/>
      <c r="I83" s="96"/>
      <c r="J83" s="96"/>
      <c r="K83" s="96">
        <f t="shared" si="16"/>
        <v>0</v>
      </c>
      <c r="L83" s="96"/>
    </row>
    <row r="84" spans="1:12" ht="17.25" hidden="1" customHeight="1">
      <c r="A84" s="95" t="s">
        <v>147</v>
      </c>
      <c r="B84" s="95"/>
      <c r="C84" s="51" t="s">
        <v>148</v>
      </c>
      <c r="D84" s="52"/>
      <c r="E84" s="52"/>
      <c r="F84" s="72"/>
      <c r="G84" s="96"/>
      <c r="H84" s="96"/>
      <c r="I84" s="96"/>
      <c r="J84" s="96"/>
      <c r="K84" s="96">
        <f t="shared" si="16"/>
        <v>0</v>
      </c>
      <c r="L84" s="96"/>
    </row>
    <row r="85" spans="1:12" ht="17.25" hidden="1" customHeight="1">
      <c r="A85" s="90" t="s">
        <v>149</v>
      </c>
      <c r="B85" s="91"/>
      <c r="C85" s="51" t="s">
        <v>150</v>
      </c>
      <c r="D85" s="52"/>
      <c r="E85" s="52"/>
      <c r="F85" s="72"/>
      <c r="G85" s="96"/>
      <c r="H85" s="96"/>
      <c r="I85" s="96"/>
      <c r="J85" s="96"/>
      <c r="K85" s="96">
        <f t="shared" si="16"/>
        <v>0</v>
      </c>
      <c r="L85" s="96"/>
    </row>
    <row r="86" spans="1:12" ht="17.25" hidden="1" customHeight="1">
      <c r="A86" s="90" t="s">
        <v>151</v>
      </c>
      <c r="B86" s="91"/>
      <c r="C86" s="51" t="s">
        <v>152</v>
      </c>
      <c r="D86" s="52"/>
      <c r="E86" s="52"/>
      <c r="F86" s="72"/>
      <c r="G86" s="96"/>
      <c r="H86" s="96"/>
      <c r="I86" s="96"/>
      <c r="J86" s="96"/>
      <c r="K86" s="96">
        <f t="shared" si="16"/>
        <v>0</v>
      </c>
      <c r="L86" s="96"/>
    </row>
    <row r="87" spans="1:12" ht="17.25" hidden="1" customHeight="1">
      <c r="A87" s="90" t="s">
        <v>153</v>
      </c>
      <c r="B87" s="91"/>
      <c r="C87" s="51" t="s">
        <v>154</v>
      </c>
      <c r="D87" s="52"/>
      <c r="E87" s="52"/>
      <c r="F87" s="72"/>
      <c r="G87" s="96"/>
      <c r="H87" s="96"/>
      <c r="I87" s="96"/>
      <c r="J87" s="96"/>
      <c r="K87" s="96">
        <f t="shared" si="16"/>
        <v>0</v>
      </c>
      <c r="L87" s="96"/>
    </row>
    <row r="88" spans="1:12" ht="13.5" hidden="1" customHeight="1">
      <c r="A88" s="90" t="s">
        <v>155</v>
      </c>
      <c r="B88" s="91"/>
      <c r="C88" s="51" t="s">
        <v>156</v>
      </c>
      <c r="D88" s="52"/>
      <c r="E88" s="52"/>
      <c r="F88" s="72"/>
      <c r="G88" s="96"/>
      <c r="H88" s="96"/>
      <c r="I88" s="96"/>
      <c r="J88" s="96"/>
      <c r="K88" s="96">
        <f t="shared" si="16"/>
        <v>0</v>
      </c>
      <c r="L88" s="96"/>
    </row>
    <row r="89" spans="1:12" ht="13.5" hidden="1" customHeight="1">
      <c r="A89" s="90" t="s">
        <v>157</v>
      </c>
      <c r="B89" s="91"/>
      <c r="C89" s="51" t="s">
        <v>158</v>
      </c>
      <c r="D89" s="52"/>
      <c r="E89" s="52"/>
      <c r="F89" s="72"/>
      <c r="G89" s="96"/>
      <c r="H89" s="96"/>
      <c r="I89" s="96"/>
      <c r="J89" s="96"/>
      <c r="K89" s="96">
        <f t="shared" si="16"/>
        <v>0</v>
      </c>
      <c r="L89" s="96"/>
    </row>
    <row r="90" spans="1:12" ht="16.5" hidden="1" customHeight="1">
      <c r="A90" s="90" t="s">
        <v>159</v>
      </c>
      <c r="B90" s="91"/>
      <c r="C90" s="51" t="s">
        <v>160</v>
      </c>
      <c r="D90" s="52"/>
      <c r="E90" s="52"/>
      <c r="F90" s="72"/>
      <c r="G90" s="96"/>
      <c r="H90" s="96"/>
      <c r="I90" s="96"/>
      <c r="J90" s="96"/>
      <c r="K90" s="96">
        <f t="shared" si="16"/>
        <v>0</v>
      </c>
      <c r="L90" s="96"/>
    </row>
    <row r="91" spans="1:12" ht="16.5" hidden="1" customHeight="1">
      <c r="A91" s="90" t="s">
        <v>161</v>
      </c>
      <c r="B91" s="91"/>
      <c r="C91" s="51" t="s">
        <v>162</v>
      </c>
      <c r="D91" s="52"/>
      <c r="E91" s="52"/>
      <c r="F91" s="72"/>
      <c r="G91" s="96"/>
      <c r="H91" s="96"/>
      <c r="I91" s="96"/>
      <c r="J91" s="96"/>
      <c r="K91" s="96">
        <f t="shared" si="16"/>
        <v>0</v>
      </c>
      <c r="L91" s="96"/>
    </row>
    <row r="92" spans="1:12" ht="41.25" hidden="1" customHeight="1">
      <c r="A92" s="97" t="s">
        <v>163</v>
      </c>
      <c r="B92" s="97"/>
      <c r="C92" s="51" t="s">
        <v>164</v>
      </c>
      <c r="D92" s="52"/>
      <c r="E92" s="52"/>
      <c r="F92" s="72"/>
      <c r="G92" s="96"/>
      <c r="H92" s="96"/>
      <c r="I92" s="96"/>
      <c r="J92" s="96"/>
      <c r="K92" s="96">
        <f t="shared" si="16"/>
        <v>0</v>
      </c>
      <c r="L92" s="96"/>
    </row>
    <row r="93" spans="1:12" ht="14.25" hidden="1" customHeight="1">
      <c r="A93" s="90" t="s">
        <v>165</v>
      </c>
      <c r="B93" s="91"/>
      <c r="C93" s="51" t="s">
        <v>166</v>
      </c>
      <c r="D93" s="52"/>
      <c r="E93" s="52"/>
      <c r="F93" s="72"/>
      <c r="G93" s="96"/>
      <c r="H93" s="96"/>
      <c r="I93" s="96"/>
      <c r="J93" s="96"/>
      <c r="K93" s="96">
        <f t="shared" si="16"/>
        <v>0</v>
      </c>
      <c r="L93" s="96"/>
    </row>
    <row r="94" spans="1:12" ht="14.25" hidden="1" customHeight="1">
      <c r="A94" s="90" t="s">
        <v>167</v>
      </c>
      <c r="B94" s="91"/>
      <c r="C94" s="51" t="s">
        <v>168</v>
      </c>
      <c r="D94" s="52"/>
      <c r="E94" s="52"/>
      <c r="F94" s="72"/>
      <c r="G94" s="96"/>
      <c r="H94" s="96"/>
      <c r="I94" s="96"/>
      <c r="J94" s="96"/>
      <c r="K94" s="96">
        <f t="shared" si="16"/>
        <v>0</v>
      </c>
      <c r="L94" s="96"/>
    </row>
    <row r="95" spans="1:12" ht="14.25" hidden="1" customHeight="1">
      <c r="A95" s="90" t="s">
        <v>169</v>
      </c>
      <c r="B95" s="91"/>
      <c r="C95" s="51" t="s">
        <v>170</v>
      </c>
      <c r="D95" s="52"/>
      <c r="E95" s="52"/>
      <c r="F95" s="72"/>
      <c r="G95" s="96"/>
      <c r="H95" s="96"/>
      <c r="I95" s="96"/>
      <c r="J95" s="96"/>
      <c r="K95" s="96">
        <f t="shared" si="16"/>
        <v>0</v>
      </c>
      <c r="L95" s="96"/>
    </row>
    <row r="96" spans="1:12" ht="14.25" hidden="1" customHeight="1">
      <c r="A96" s="90" t="s">
        <v>171</v>
      </c>
      <c r="B96" s="91"/>
      <c r="C96" s="51" t="s">
        <v>172</v>
      </c>
      <c r="D96" s="52"/>
      <c r="E96" s="52"/>
      <c r="F96" s="72"/>
      <c r="G96" s="96"/>
      <c r="H96" s="96"/>
      <c r="I96" s="96"/>
      <c r="J96" s="96"/>
      <c r="K96" s="96">
        <f t="shared" si="16"/>
        <v>0</v>
      </c>
      <c r="L96" s="96"/>
    </row>
    <row r="97" spans="1:12" ht="13.5" hidden="1" customHeight="1">
      <c r="A97" s="90" t="s">
        <v>173</v>
      </c>
      <c r="B97" s="91"/>
      <c r="C97" s="51" t="s">
        <v>174</v>
      </c>
      <c r="D97" s="52"/>
      <c r="E97" s="52"/>
      <c r="F97" s="72"/>
      <c r="G97" s="72"/>
      <c r="H97" s="72">
        <f>H98+H99+H100</f>
        <v>0</v>
      </c>
      <c r="I97" s="72">
        <f>I98+I99+I100</f>
        <v>0</v>
      </c>
      <c r="J97" s="72">
        <f>J98+J99+J100</f>
        <v>0</v>
      </c>
      <c r="K97" s="72">
        <f>K98+K99+K100</f>
        <v>0</v>
      </c>
      <c r="L97" s="72">
        <f>L98+L99+L100</f>
        <v>0</v>
      </c>
    </row>
    <row r="98" spans="1:12" ht="13.5" hidden="1" customHeight="1">
      <c r="A98" s="92"/>
      <c r="B98" s="87" t="s">
        <v>175</v>
      </c>
      <c r="C98" s="56" t="s">
        <v>176</v>
      </c>
      <c r="D98" s="57"/>
      <c r="E98" s="57"/>
      <c r="F98" s="68"/>
      <c r="G98" s="88"/>
      <c r="H98" s="88"/>
      <c r="I98" s="88"/>
      <c r="J98" s="88"/>
      <c r="K98" s="88">
        <f>H98-J98</f>
        <v>0</v>
      </c>
      <c r="L98" s="88"/>
    </row>
    <row r="99" spans="1:12" ht="13.5" hidden="1" customHeight="1">
      <c r="A99" s="92"/>
      <c r="B99" s="87" t="s">
        <v>177</v>
      </c>
      <c r="C99" s="56" t="s">
        <v>178</v>
      </c>
      <c r="D99" s="57"/>
      <c r="E99" s="57"/>
      <c r="F99" s="68"/>
      <c r="G99" s="88"/>
      <c r="H99" s="88"/>
      <c r="I99" s="88"/>
      <c r="J99" s="88"/>
      <c r="K99" s="88">
        <f>H99-J99</f>
        <v>0</v>
      </c>
      <c r="L99" s="88"/>
    </row>
    <row r="100" spans="1:12" ht="13.5" hidden="1" customHeight="1">
      <c r="A100" s="92"/>
      <c r="B100" s="87" t="s">
        <v>179</v>
      </c>
      <c r="C100" s="56" t="s">
        <v>180</v>
      </c>
      <c r="D100" s="57"/>
      <c r="E100" s="57"/>
      <c r="F100" s="68"/>
      <c r="G100" s="88"/>
      <c r="H100" s="88"/>
      <c r="I100" s="88"/>
      <c r="J100" s="88"/>
      <c r="K100" s="88">
        <f>H100-J100</f>
        <v>0</v>
      </c>
      <c r="L100" s="88"/>
    </row>
    <row r="101" spans="1:12" ht="27" customHeight="1">
      <c r="A101" s="97" t="s">
        <v>181</v>
      </c>
      <c r="B101" s="97"/>
      <c r="C101" s="51" t="s">
        <v>182</v>
      </c>
      <c r="D101" s="52"/>
      <c r="E101" s="52"/>
      <c r="F101" s="72">
        <f>'[1]70,50'!K24</f>
        <v>120000</v>
      </c>
      <c r="G101" s="72">
        <f>'[1]70,50'!L24</f>
        <v>248000</v>
      </c>
      <c r="H101" s="72">
        <f>'[1]70,50'!M24</f>
        <v>246107</v>
      </c>
      <c r="I101" s="72">
        <f>'[1]70,50'!N24</f>
        <v>246107</v>
      </c>
      <c r="J101" s="72">
        <f>'[1]70,50'!O24</f>
        <v>246107</v>
      </c>
      <c r="K101" s="72">
        <f>'[1]70,50'!P24</f>
        <v>0</v>
      </c>
      <c r="L101" s="72">
        <f>'[1]70,50'!Q24</f>
        <v>246107</v>
      </c>
    </row>
    <row r="102" spans="1:12" ht="16.5" customHeight="1">
      <c r="A102" s="90" t="s">
        <v>183</v>
      </c>
      <c r="B102" s="90"/>
      <c r="C102" s="51" t="s">
        <v>184</v>
      </c>
      <c r="D102" s="52"/>
      <c r="E102" s="52"/>
      <c r="F102" s="72"/>
      <c r="G102" s="96"/>
      <c r="H102" s="96"/>
      <c r="I102" s="96">
        <f>H102</f>
        <v>0</v>
      </c>
      <c r="J102" s="96"/>
      <c r="K102" s="96">
        <f>H102-J102</f>
        <v>0</v>
      </c>
      <c r="L102" s="96"/>
    </row>
    <row r="103" spans="1:12" ht="21" customHeight="1">
      <c r="A103" s="90" t="s">
        <v>185</v>
      </c>
      <c r="B103" s="91"/>
      <c r="C103" s="51" t="s">
        <v>186</v>
      </c>
      <c r="D103" s="52"/>
      <c r="E103" s="52"/>
      <c r="F103" s="72">
        <f t="shared" ref="F103:L103" si="17">F104+F105+F106+F107+F108+F109+F110+F111</f>
        <v>2308000</v>
      </c>
      <c r="G103" s="72">
        <f t="shared" si="17"/>
        <v>3969939</v>
      </c>
      <c r="H103" s="72">
        <f t="shared" si="17"/>
        <v>3813403</v>
      </c>
      <c r="I103" s="96">
        <f>H103</f>
        <v>3813403</v>
      </c>
      <c r="J103" s="72">
        <f t="shared" si="17"/>
        <v>3813403</v>
      </c>
      <c r="K103" s="72">
        <f t="shared" si="17"/>
        <v>0</v>
      </c>
      <c r="L103" s="72">
        <f t="shared" si="17"/>
        <v>3786060</v>
      </c>
    </row>
    <row r="104" spans="1:12" ht="18" customHeight="1">
      <c r="A104" s="92"/>
      <c r="B104" s="87" t="s">
        <v>187</v>
      </c>
      <c r="C104" s="56" t="s">
        <v>188</v>
      </c>
      <c r="D104" s="57"/>
      <c r="E104" s="57"/>
      <c r="F104" s="68"/>
      <c r="G104" s="88"/>
      <c r="H104" s="88"/>
      <c r="I104" s="88">
        <f>H104</f>
        <v>0</v>
      </c>
      <c r="J104" s="88"/>
      <c r="K104" s="88">
        <f t="shared" ref="K104:K112" si="18">H104-J104</f>
        <v>0</v>
      </c>
      <c r="L104" s="88"/>
    </row>
    <row r="105" spans="1:12" ht="18" customHeight="1">
      <c r="A105" s="86"/>
      <c r="B105" s="87" t="s">
        <v>189</v>
      </c>
      <c r="C105" s="56" t="s">
        <v>190</v>
      </c>
      <c r="D105" s="57"/>
      <c r="E105" s="57"/>
      <c r="F105" s="68">
        <f>'[1]70,50'!K26</f>
        <v>0</v>
      </c>
      <c r="G105" s="68">
        <f>'[1]70,50'!L26</f>
        <v>2000</v>
      </c>
      <c r="H105" s="68">
        <f>'[1]70,50'!M26</f>
        <v>0</v>
      </c>
      <c r="I105" s="68">
        <f>'[1]70,50'!N26</f>
        <v>0</v>
      </c>
      <c r="J105" s="68">
        <f>'[1]70,50'!O26</f>
        <v>0</v>
      </c>
      <c r="K105" s="68">
        <f>'[1]70,50'!P26</f>
        <v>0</v>
      </c>
      <c r="L105" s="68">
        <f>'[1]70,50'!Q26</f>
        <v>0</v>
      </c>
    </row>
    <row r="106" spans="1:12" ht="18" customHeight="1">
      <c r="A106" s="86"/>
      <c r="B106" s="87" t="s">
        <v>191</v>
      </c>
      <c r="C106" s="56" t="s">
        <v>192</v>
      </c>
      <c r="D106" s="57"/>
      <c r="E106" s="57"/>
      <c r="F106" s="68">
        <f>'[1]70,50'!K27</f>
        <v>40000</v>
      </c>
      <c r="G106" s="68">
        <f>'[1]70,50'!L27</f>
        <v>31000</v>
      </c>
      <c r="H106" s="68">
        <f>'[1]70,50'!M27</f>
        <v>30044</v>
      </c>
      <c r="I106" s="68">
        <f>'[1]70,50'!N27</f>
        <v>30044</v>
      </c>
      <c r="J106" s="68">
        <f>'[1]70,50'!O27</f>
        <v>30044</v>
      </c>
      <c r="K106" s="68">
        <f>'[1]70,50'!P27</f>
        <v>0</v>
      </c>
      <c r="L106" s="68">
        <f>'[1]70,50'!Q27</f>
        <v>2701</v>
      </c>
    </row>
    <row r="107" spans="1:12" ht="18" customHeight="1">
      <c r="A107" s="86"/>
      <c r="B107" s="87" t="s">
        <v>193</v>
      </c>
      <c r="C107" s="56" t="s">
        <v>194</v>
      </c>
      <c r="D107" s="57"/>
      <c r="E107" s="57"/>
      <c r="F107" s="68">
        <f>'[1]70,50'!K28</f>
        <v>120000</v>
      </c>
      <c r="G107" s="68">
        <f>'[1]70,50'!L28</f>
        <v>30000</v>
      </c>
      <c r="H107" s="68">
        <f>'[1]70,50'!M28</f>
        <v>27022</v>
      </c>
      <c r="I107" s="68">
        <f>'[1]70,50'!N28</f>
        <v>27022</v>
      </c>
      <c r="J107" s="68">
        <f>'[1]70,50'!O28</f>
        <v>27022</v>
      </c>
      <c r="K107" s="68">
        <f>'[1]70,50'!P28</f>
        <v>0</v>
      </c>
      <c r="L107" s="68">
        <f>'[1]70,50'!Q28</f>
        <v>27022</v>
      </c>
    </row>
    <row r="108" spans="1:12" ht="18" customHeight="1">
      <c r="A108" s="86"/>
      <c r="B108" s="87" t="s">
        <v>195</v>
      </c>
      <c r="C108" s="56" t="s">
        <v>196</v>
      </c>
      <c r="D108" s="57"/>
      <c r="E108" s="57"/>
      <c r="F108" s="68"/>
      <c r="G108" s="88"/>
      <c r="H108" s="88"/>
      <c r="I108" s="88">
        <f t="shared" ref="I108:I135" si="19">H108</f>
        <v>0</v>
      </c>
      <c r="J108" s="88"/>
      <c r="K108" s="88">
        <f t="shared" si="18"/>
        <v>0</v>
      </c>
      <c r="L108" s="88"/>
    </row>
    <row r="109" spans="1:12" ht="18" hidden="1" customHeight="1">
      <c r="A109" s="86"/>
      <c r="B109" s="87" t="s">
        <v>197</v>
      </c>
      <c r="C109" s="56" t="s">
        <v>198</v>
      </c>
      <c r="D109" s="57"/>
      <c r="E109" s="57"/>
      <c r="F109" s="68"/>
      <c r="G109" s="88"/>
      <c r="H109" s="88"/>
      <c r="I109" s="88">
        <f t="shared" si="19"/>
        <v>0</v>
      </c>
      <c r="J109" s="88"/>
      <c r="K109" s="88">
        <f t="shared" si="18"/>
        <v>0</v>
      </c>
      <c r="L109" s="88"/>
    </row>
    <row r="110" spans="1:12" ht="18" hidden="1" customHeight="1">
      <c r="A110" s="86"/>
      <c r="B110" s="87" t="s">
        <v>199</v>
      </c>
      <c r="C110" s="56" t="s">
        <v>200</v>
      </c>
      <c r="D110" s="57"/>
      <c r="E110" s="57"/>
      <c r="F110" s="68"/>
      <c r="G110" s="88"/>
      <c r="H110" s="88"/>
      <c r="I110" s="88">
        <f t="shared" si="19"/>
        <v>0</v>
      </c>
      <c r="J110" s="88"/>
      <c r="K110" s="88">
        <f t="shared" si="18"/>
        <v>0</v>
      </c>
      <c r="L110" s="88"/>
    </row>
    <row r="111" spans="1:12" ht="18" customHeight="1">
      <c r="A111" s="92"/>
      <c r="B111" s="87" t="s">
        <v>201</v>
      </c>
      <c r="C111" s="56" t="s">
        <v>202</v>
      </c>
      <c r="D111" s="57"/>
      <c r="E111" s="57"/>
      <c r="F111" s="68">
        <f>'[1]70,50'!K29</f>
        <v>2148000</v>
      </c>
      <c r="G111" s="68">
        <f>'[1]70,50'!L29</f>
        <v>3906939</v>
      </c>
      <c r="H111" s="68">
        <f>'[1]70,50'!M29</f>
        <v>3756337</v>
      </c>
      <c r="I111" s="68">
        <f>'[1]70,50'!N29</f>
        <v>3756337</v>
      </c>
      <c r="J111" s="68">
        <f>'[1]70,50'!O29</f>
        <v>3756337</v>
      </c>
      <c r="K111" s="68">
        <f>'[1]70,50'!P29</f>
        <v>0</v>
      </c>
      <c r="L111" s="68">
        <f>'[1]70,50'!Q29</f>
        <v>3756337</v>
      </c>
    </row>
    <row r="112" spans="1:12" ht="13.5" hidden="1" customHeight="1">
      <c r="A112" s="92"/>
      <c r="B112" s="87"/>
      <c r="C112" s="98"/>
      <c r="D112" s="99"/>
      <c r="E112" s="99"/>
      <c r="F112" s="68"/>
      <c r="G112" s="88"/>
      <c r="H112" s="88"/>
      <c r="I112" s="88">
        <f t="shared" si="19"/>
        <v>0</v>
      </c>
      <c r="J112" s="88"/>
      <c r="K112" s="88">
        <f t="shared" si="18"/>
        <v>0</v>
      </c>
      <c r="L112" s="88"/>
    </row>
    <row r="113" spans="1:12" s="49" customFormat="1" ht="20.25" hidden="1" customHeight="1">
      <c r="A113" s="100" t="s">
        <v>203</v>
      </c>
      <c r="B113" s="100"/>
      <c r="C113" s="46" t="s">
        <v>204</v>
      </c>
      <c r="D113" s="47"/>
      <c r="E113" s="47"/>
      <c r="F113" s="83"/>
      <c r="G113" s="83"/>
      <c r="H113" s="83"/>
      <c r="I113" s="88">
        <f t="shared" si="19"/>
        <v>0</v>
      </c>
      <c r="J113" s="83"/>
      <c r="K113" s="83">
        <f>K114+K117+K122</f>
        <v>0</v>
      </c>
      <c r="L113" s="83">
        <f>L114+L117+L122</f>
        <v>0</v>
      </c>
    </row>
    <row r="114" spans="1:12" ht="17.25" hidden="1" customHeight="1">
      <c r="A114" s="91" t="s">
        <v>205</v>
      </c>
      <c r="B114" s="91"/>
      <c r="C114" s="51" t="s">
        <v>206</v>
      </c>
      <c r="D114" s="52"/>
      <c r="E114" s="52"/>
      <c r="F114" s="72"/>
      <c r="G114" s="72"/>
      <c r="H114" s="72"/>
      <c r="I114" s="88">
        <f t="shared" si="19"/>
        <v>0</v>
      </c>
      <c r="J114" s="72"/>
      <c r="K114" s="72">
        <f>K115+K116</f>
        <v>0</v>
      </c>
      <c r="L114" s="72">
        <f>L115+L116</f>
        <v>0</v>
      </c>
    </row>
    <row r="115" spans="1:12" ht="17.25" hidden="1" customHeight="1">
      <c r="A115" s="92"/>
      <c r="B115" s="101" t="s">
        <v>207</v>
      </c>
      <c r="C115" s="56" t="s">
        <v>208</v>
      </c>
      <c r="D115" s="57"/>
      <c r="E115" s="57"/>
      <c r="F115" s="68"/>
      <c r="G115" s="88"/>
      <c r="H115" s="88"/>
      <c r="I115" s="88">
        <f t="shared" si="19"/>
        <v>0</v>
      </c>
      <c r="J115" s="88"/>
      <c r="K115" s="88">
        <f>H115-J115</f>
        <v>0</v>
      </c>
      <c r="L115" s="88"/>
    </row>
    <row r="116" spans="1:12" ht="17.25" hidden="1" customHeight="1">
      <c r="A116" s="92"/>
      <c r="B116" s="101" t="s">
        <v>209</v>
      </c>
      <c r="C116" s="56" t="s">
        <v>210</v>
      </c>
      <c r="D116" s="57"/>
      <c r="E116" s="57"/>
      <c r="F116" s="68"/>
      <c r="G116" s="88"/>
      <c r="H116" s="88"/>
      <c r="I116" s="88">
        <f t="shared" si="19"/>
        <v>0</v>
      </c>
      <c r="J116" s="88"/>
      <c r="K116" s="88">
        <f>H116-J116</f>
        <v>0</v>
      </c>
      <c r="L116" s="88"/>
    </row>
    <row r="117" spans="1:12" ht="17.25" hidden="1" customHeight="1">
      <c r="A117" s="91" t="s">
        <v>211</v>
      </c>
      <c r="B117" s="91"/>
      <c r="C117" s="51" t="s">
        <v>212</v>
      </c>
      <c r="D117" s="52"/>
      <c r="E117" s="52"/>
      <c r="F117" s="72"/>
      <c r="G117" s="72"/>
      <c r="H117" s="72"/>
      <c r="I117" s="88">
        <f t="shared" si="19"/>
        <v>0</v>
      </c>
      <c r="J117" s="72"/>
      <c r="K117" s="72">
        <f>K118+K119+K120+K121</f>
        <v>0</v>
      </c>
      <c r="L117" s="72">
        <f>L118+L119+L120+L121</f>
        <v>0</v>
      </c>
    </row>
    <row r="118" spans="1:12" ht="17.25" hidden="1" customHeight="1">
      <c r="A118" s="102"/>
      <c r="B118" s="101" t="s">
        <v>213</v>
      </c>
      <c r="C118" s="56" t="s">
        <v>214</v>
      </c>
      <c r="D118" s="57"/>
      <c r="E118" s="57"/>
      <c r="F118" s="68"/>
      <c r="G118" s="88"/>
      <c r="H118" s="88"/>
      <c r="I118" s="88">
        <f t="shared" si="19"/>
        <v>0</v>
      </c>
      <c r="J118" s="88"/>
      <c r="K118" s="88">
        <f>H118-J118</f>
        <v>0</v>
      </c>
      <c r="L118" s="88"/>
    </row>
    <row r="119" spans="1:12" ht="15" hidden="1" customHeight="1">
      <c r="A119" s="92"/>
      <c r="B119" s="89" t="s">
        <v>215</v>
      </c>
      <c r="C119" s="56" t="s">
        <v>216</v>
      </c>
      <c r="D119" s="57"/>
      <c r="E119" s="57"/>
      <c r="F119" s="68"/>
      <c r="G119" s="88"/>
      <c r="H119" s="88"/>
      <c r="I119" s="88">
        <f t="shared" si="19"/>
        <v>0</v>
      </c>
      <c r="J119" s="88"/>
      <c r="K119" s="88">
        <f>H119-J119</f>
        <v>0</v>
      </c>
      <c r="L119" s="88"/>
    </row>
    <row r="120" spans="1:12" ht="16.5" hidden="1" customHeight="1">
      <c r="A120" s="92"/>
      <c r="B120" s="103" t="s">
        <v>217</v>
      </c>
      <c r="C120" s="56" t="s">
        <v>218</v>
      </c>
      <c r="D120" s="57"/>
      <c r="E120" s="57"/>
      <c r="F120" s="68"/>
      <c r="G120" s="88"/>
      <c r="H120" s="88"/>
      <c r="I120" s="88">
        <f t="shared" si="19"/>
        <v>0</v>
      </c>
      <c r="J120" s="88"/>
      <c r="K120" s="88">
        <f>H120-J120</f>
        <v>0</v>
      </c>
      <c r="L120" s="88"/>
    </row>
    <row r="121" spans="1:12" ht="17.25" hidden="1" customHeight="1">
      <c r="A121" s="92"/>
      <c r="B121" s="103" t="s">
        <v>219</v>
      </c>
      <c r="C121" s="56" t="s">
        <v>220</v>
      </c>
      <c r="D121" s="57"/>
      <c r="E121" s="57"/>
      <c r="F121" s="68"/>
      <c r="G121" s="88"/>
      <c r="H121" s="88"/>
      <c r="I121" s="88">
        <f t="shared" si="19"/>
        <v>0</v>
      </c>
      <c r="J121" s="88"/>
      <c r="K121" s="88">
        <f>H121-J121</f>
        <v>0</v>
      </c>
      <c r="L121" s="88"/>
    </row>
    <row r="122" spans="1:12" ht="17.25" hidden="1" customHeight="1">
      <c r="A122" s="104" t="s">
        <v>221</v>
      </c>
      <c r="B122" s="104"/>
      <c r="C122" s="51" t="s">
        <v>222</v>
      </c>
      <c r="D122" s="52"/>
      <c r="E122" s="52"/>
      <c r="F122" s="72"/>
      <c r="G122" s="72"/>
      <c r="H122" s="72"/>
      <c r="I122" s="88">
        <f t="shared" si="19"/>
        <v>0</v>
      </c>
      <c r="J122" s="72"/>
      <c r="K122" s="72">
        <f>K123+K124+K125+K126+K127</f>
        <v>0</v>
      </c>
      <c r="L122" s="72">
        <f>L123+L124+L125+L126+L127</f>
        <v>0</v>
      </c>
    </row>
    <row r="123" spans="1:12" ht="17.25" hidden="1" customHeight="1">
      <c r="A123" s="105"/>
      <c r="B123" s="101" t="s">
        <v>223</v>
      </c>
      <c r="C123" s="56" t="s">
        <v>224</v>
      </c>
      <c r="D123" s="57"/>
      <c r="E123" s="57"/>
      <c r="F123" s="68"/>
      <c r="G123" s="88"/>
      <c r="H123" s="88"/>
      <c r="I123" s="88">
        <f t="shared" si="19"/>
        <v>0</v>
      </c>
      <c r="J123" s="88"/>
      <c r="K123" s="88">
        <f t="shared" ref="K123:K128" si="20">H123-J123</f>
        <v>0</v>
      </c>
      <c r="L123" s="88"/>
    </row>
    <row r="124" spans="1:12" ht="17.25" hidden="1" customHeight="1">
      <c r="A124" s="92"/>
      <c r="B124" s="101" t="s">
        <v>225</v>
      </c>
      <c r="C124" s="56" t="s">
        <v>226</v>
      </c>
      <c r="D124" s="57"/>
      <c r="E124" s="57"/>
      <c r="F124" s="68"/>
      <c r="G124" s="88"/>
      <c r="H124" s="88"/>
      <c r="I124" s="88">
        <f t="shared" si="19"/>
        <v>0</v>
      </c>
      <c r="J124" s="88"/>
      <c r="K124" s="88">
        <f t="shared" si="20"/>
        <v>0</v>
      </c>
      <c r="L124" s="88"/>
    </row>
    <row r="125" spans="1:12" ht="17.25" hidden="1" customHeight="1">
      <c r="A125" s="92"/>
      <c r="B125" s="89" t="s">
        <v>227</v>
      </c>
      <c r="C125" s="56" t="s">
        <v>228</v>
      </c>
      <c r="D125" s="57"/>
      <c r="E125" s="57"/>
      <c r="F125" s="68"/>
      <c r="G125" s="88"/>
      <c r="H125" s="88"/>
      <c r="I125" s="88">
        <f t="shared" si="19"/>
        <v>0</v>
      </c>
      <c r="J125" s="88"/>
      <c r="K125" s="88">
        <f t="shared" si="20"/>
        <v>0</v>
      </c>
      <c r="L125" s="88"/>
    </row>
    <row r="126" spans="1:12" ht="15" hidden="1" customHeight="1">
      <c r="A126" s="92"/>
      <c r="B126" s="89" t="s">
        <v>229</v>
      </c>
      <c r="C126" s="56" t="s">
        <v>230</v>
      </c>
      <c r="D126" s="57"/>
      <c r="E126" s="57"/>
      <c r="F126" s="68"/>
      <c r="G126" s="88"/>
      <c r="H126" s="88"/>
      <c r="I126" s="88">
        <f t="shared" si="19"/>
        <v>0</v>
      </c>
      <c r="J126" s="88"/>
      <c r="K126" s="88">
        <f t="shared" si="20"/>
        <v>0</v>
      </c>
      <c r="L126" s="88"/>
    </row>
    <row r="127" spans="1:12" ht="17.25" hidden="1" customHeight="1">
      <c r="A127" s="92"/>
      <c r="B127" s="89" t="s">
        <v>231</v>
      </c>
      <c r="C127" s="56" t="s">
        <v>232</v>
      </c>
      <c r="D127" s="57"/>
      <c r="E127" s="57"/>
      <c r="F127" s="68"/>
      <c r="G127" s="88"/>
      <c r="H127" s="88"/>
      <c r="I127" s="88">
        <f t="shared" si="19"/>
        <v>0</v>
      </c>
      <c r="J127" s="88"/>
      <c r="K127" s="88">
        <f t="shared" si="20"/>
        <v>0</v>
      </c>
      <c r="L127" s="88"/>
    </row>
    <row r="128" spans="1:12" s="108" customFormat="1" ht="14.25" hidden="1" customHeight="1">
      <c r="A128" s="92"/>
      <c r="B128" s="102"/>
      <c r="C128" s="106"/>
      <c r="D128" s="107"/>
      <c r="E128" s="107"/>
      <c r="F128" s="68"/>
      <c r="G128" s="88"/>
      <c r="H128" s="88"/>
      <c r="I128" s="88">
        <f t="shared" si="19"/>
        <v>0</v>
      </c>
      <c r="J128" s="88"/>
      <c r="K128" s="88">
        <f t="shared" si="20"/>
        <v>0</v>
      </c>
      <c r="L128" s="88"/>
    </row>
    <row r="129" spans="1:12" s="110" customFormat="1" ht="17.25" hidden="1" customHeight="1">
      <c r="A129" s="100" t="s">
        <v>233</v>
      </c>
      <c r="B129" s="109"/>
      <c r="C129" s="46" t="s">
        <v>234</v>
      </c>
      <c r="D129" s="47"/>
      <c r="E129" s="47"/>
      <c r="F129" s="83"/>
      <c r="G129" s="83"/>
      <c r="H129" s="83"/>
      <c r="I129" s="88">
        <f t="shared" si="19"/>
        <v>0</v>
      </c>
      <c r="J129" s="83"/>
      <c r="K129" s="83">
        <f>K130+K131+K132</f>
        <v>0</v>
      </c>
      <c r="L129" s="83">
        <f>L130+L131+L132</f>
        <v>0</v>
      </c>
    </row>
    <row r="130" spans="1:12" s="108" customFormat="1" ht="17.25" hidden="1" customHeight="1">
      <c r="A130" s="92"/>
      <c r="B130" s="111" t="s">
        <v>235</v>
      </c>
      <c r="C130" s="112" t="s">
        <v>236</v>
      </c>
      <c r="D130" s="113"/>
      <c r="E130" s="113"/>
      <c r="F130" s="68"/>
      <c r="G130" s="88"/>
      <c r="H130" s="88"/>
      <c r="I130" s="88">
        <f t="shared" si="19"/>
        <v>0</v>
      </c>
      <c r="J130" s="88"/>
      <c r="K130" s="88">
        <f>H130-J130</f>
        <v>0</v>
      </c>
      <c r="L130" s="88"/>
    </row>
    <row r="131" spans="1:12" s="108" customFormat="1" ht="34.5" hidden="1" customHeight="1">
      <c r="A131" s="92"/>
      <c r="B131" s="114" t="s">
        <v>237</v>
      </c>
      <c r="C131" s="112" t="s">
        <v>238</v>
      </c>
      <c r="D131" s="113"/>
      <c r="E131" s="113"/>
      <c r="F131" s="68"/>
      <c r="G131" s="88"/>
      <c r="H131" s="88"/>
      <c r="I131" s="88">
        <f t="shared" si="19"/>
        <v>0</v>
      </c>
      <c r="J131" s="88"/>
      <c r="K131" s="88">
        <f>H131-J131</f>
        <v>0</v>
      </c>
      <c r="L131" s="88"/>
    </row>
    <row r="132" spans="1:12" s="108" customFormat="1" ht="17.25" hidden="1" customHeight="1">
      <c r="A132" s="92"/>
      <c r="B132" s="115" t="s">
        <v>239</v>
      </c>
      <c r="C132" s="112" t="s">
        <v>240</v>
      </c>
      <c r="D132" s="113"/>
      <c r="E132" s="113"/>
      <c r="F132" s="68"/>
      <c r="G132" s="88"/>
      <c r="H132" s="88"/>
      <c r="I132" s="88">
        <f t="shared" si="19"/>
        <v>0</v>
      </c>
      <c r="J132" s="88"/>
      <c r="K132" s="88">
        <f>H132-J132</f>
        <v>0</v>
      </c>
      <c r="L132" s="88"/>
    </row>
    <row r="133" spans="1:12" s="108" customFormat="1" ht="21.75" hidden="1" customHeight="1">
      <c r="A133" s="116" t="s">
        <v>241</v>
      </c>
      <c r="B133" s="117"/>
      <c r="C133" s="118" t="s">
        <v>242</v>
      </c>
      <c r="D133" s="119"/>
      <c r="E133" s="119"/>
      <c r="F133" s="120"/>
      <c r="G133" s="120"/>
      <c r="H133" s="120"/>
      <c r="I133" s="88">
        <f t="shared" si="19"/>
        <v>0</v>
      </c>
      <c r="J133" s="120"/>
      <c r="K133" s="120">
        <f>K134</f>
        <v>0</v>
      </c>
      <c r="L133" s="120">
        <f>L134</f>
        <v>0</v>
      </c>
    </row>
    <row r="134" spans="1:12" s="108" customFormat="1" ht="16.5" hidden="1" customHeight="1">
      <c r="A134" s="92" t="s">
        <v>243</v>
      </c>
      <c r="B134" s="87"/>
      <c r="C134" s="121" t="s">
        <v>244</v>
      </c>
      <c r="D134" s="122"/>
      <c r="E134" s="122"/>
      <c r="F134" s="68"/>
      <c r="G134" s="88"/>
      <c r="H134" s="88"/>
      <c r="I134" s="88">
        <f t="shared" si="19"/>
        <v>0</v>
      </c>
      <c r="J134" s="88"/>
      <c r="K134" s="88">
        <f>H134-J134</f>
        <v>0</v>
      </c>
      <c r="L134" s="88"/>
    </row>
    <row r="135" spans="1:12" s="108" customFormat="1" ht="15.75" hidden="1">
      <c r="A135" s="92"/>
      <c r="B135" s="101"/>
      <c r="C135" s="121"/>
      <c r="D135" s="122"/>
      <c r="E135" s="122"/>
      <c r="F135" s="68"/>
      <c r="G135" s="68"/>
      <c r="H135" s="68"/>
      <c r="I135" s="88">
        <f t="shared" si="19"/>
        <v>0</v>
      </c>
      <c r="J135" s="68"/>
      <c r="K135" s="88">
        <f>H135-J135</f>
        <v>0</v>
      </c>
      <c r="L135" s="68"/>
    </row>
    <row r="136" spans="1:12" s="110" customFormat="1" ht="33" hidden="1" customHeight="1">
      <c r="A136" s="123" t="s">
        <v>245</v>
      </c>
      <c r="B136" s="123"/>
      <c r="C136" s="46" t="s">
        <v>246</v>
      </c>
      <c r="D136" s="47"/>
      <c r="E136" s="47"/>
      <c r="F136" s="83">
        <f t="shared" ref="F136:L136" si="21">F137</f>
        <v>0</v>
      </c>
      <c r="G136" s="83">
        <f t="shared" si="21"/>
        <v>0</v>
      </c>
      <c r="H136" s="83">
        <f t="shared" si="21"/>
        <v>0</v>
      </c>
      <c r="I136" s="83">
        <f t="shared" si="21"/>
        <v>0</v>
      </c>
      <c r="J136" s="83">
        <f t="shared" si="21"/>
        <v>0</v>
      </c>
      <c r="K136" s="83">
        <f t="shared" si="21"/>
        <v>0</v>
      </c>
      <c r="L136" s="83">
        <f t="shared" si="21"/>
        <v>0</v>
      </c>
    </row>
    <row r="137" spans="1:12" s="108" customFormat="1" ht="31.5" hidden="1" customHeight="1">
      <c r="A137" s="124" t="s">
        <v>247</v>
      </c>
      <c r="B137" s="125"/>
      <c r="C137" s="51" t="s">
        <v>248</v>
      </c>
      <c r="D137" s="52"/>
      <c r="E137" s="52"/>
      <c r="F137" s="72">
        <f t="shared" ref="F137:L137" si="22">F138+F139+F140+F141+F142+F143+F144+F145+F146+F147+F148+F149</f>
        <v>0</v>
      </c>
      <c r="G137" s="72">
        <f t="shared" si="22"/>
        <v>0</v>
      </c>
      <c r="H137" s="72">
        <f t="shared" si="22"/>
        <v>0</v>
      </c>
      <c r="I137" s="72">
        <f t="shared" si="22"/>
        <v>0</v>
      </c>
      <c r="J137" s="72">
        <f t="shared" si="22"/>
        <v>0</v>
      </c>
      <c r="K137" s="72">
        <f t="shared" si="22"/>
        <v>0</v>
      </c>
      <c r="L137" s="72">
        <f t="shared" si="22"/>
        <v>0</v>
      </c>
    </row>
    <row r="138" spans="1:12" s="108" customFormat="1" ht="15.75" hidden="1" customHeight="1">
      <c r="A138" s="92"/>
      <c r="B138" s="87" t="s">
        <v>249</v>
      </c>
      <c r="C138" s="56" t="s">
        <v>250</v>
      </c>
      <c r="D138" s="57"/>
      <c r="E138" s="57"/>
      <c r="F138" s="68"/>
      <c r="G138" s="88"/>
      <c r="H138" s="88"/>
      <c r="I138" s="88"/>
      <c r="J138" s="88"/>
      <c r="K138" s="88">
        <f t="shared" ref="K138:K149" si="23">H138-J138</f>
        <v>0</v>
      </c>
      <c r="L138" s="88"/>
    </row>
    <row r="139" spans="1:12" s="108" customFormat="1" ht="18" hidden="1" customHeight="1">
      <c r="A139" s="92"/>
      <c r="B139" s="103" t="s">
        <v>251</v>
      </c>
      <c r="C139" s="56" t="s">
        <v>252</v>
      </c>
      <c r="D139" s="57"/>
      <c r="E139" s="57"/>
      <c r="F139" s="68"/>
      <c r="G139" s="88"/>
      <c r="H139" s="88"/>
      <c r="I139" s="88"/>
      <c r="J139" s="88"/>
      <c r="K139" s="88">
        <f t="shared" si="23"/>
        <v>0</v>
      </c>
      <c r="L139" s="88"/>
    </row>
    <row r="140" spans="1:12" s="108" customFormat="1" ht="21" hidden="1" customHeight="1">
      <c r="A140" s="92"/>
      <c r="B140" s="89" t="s">
        <v>253</v>
      </c>
      <c r="C140" s="56" t="s">
        <v>254</v>
      </c>
      <c r="D140" s="57"/>
      <c r="E140" s="57"/>
      <c r="F140" s="68"/>
      <c r="G140" s="88"/>
      <c r="H140" s="88"/>
      <c r="I140" s="88"/>
      <c r="J140" s="88"/>
      <c r="K140" s="88">
        <f t="shared" si="23"/>
        <v>0</v>
      </c>
      <c r="L140" s="88"/>
    </row>
    <row r="141" spans="1:12" s="108" customFormat="1" ht="25.5" hidden="1" customHeight="1">
      <c r="A141" s="92"/>
      <c r="B141" s="89" t="s">
        <v>255</v>
      </c>
      <c r="C141" s="56" t="s">
        <v>256</v>
      </c>
      <c r="D141" s="57"/>
      <c r="E141" s="57"/>
      <c r="F141" s="68"/>
      <c r="G141" s="88"/>
      <c r="H141" s="88"/>
      <c r="I141" s="88"/>
      <c r="J141" s="88"/>
      <c r="K141" s="88">
        <f t="shared" si="23"/>
        <v>0</v>
      </c>
      <c r="L141" s="88"/>
    </row>
    <row r="142" spans="1:12" s="108" customFormat="1" ht="24.75" hidden="1" customHeight="1">
      <c r="A142" s="101"/>
      <c r="B142" s="89" t="s">
        <v>257</v>
      </c>
      <c r="C142" s="56" t="s">
        <v>258</v>
      </c>
      <c r="D142" s="57"/>
      <c r="E142" s="57"/>
      <c r="F142" s="68"/>
      <c r="G142" s="88"/>
      <c r="H142" s="88"/>
      <c r="I142" s="88"/>
      <c r="J142" s="88"/>
      <c r="K142" s="88">
        <f t="shared" si="23"/>
        <v>0</v>
      </c>
      <c r="L142" s="88"/>
    </row>
    <row r="143" spans="1:12" s="108" customFormat="1" ht="30.75" hidden="1" customHeight="1">
      <c r="A143" s="101"/>
      <c r="B143" s="89" t="s">
        <v>259</v>
      </c>
      <c r="C143" s="56" t="s">
        <v>260</v>
      </c>
      <c r="D143" s="57"/>
      <c r="E143" s="57"/>
      <c r="F143" s="68"/>
      <c r="G143" s="88"/>
      <c r="H143" s="88"/>
      <c r="I143" s="88"/>
      <c r="J143" s="88"/>
      <c r="K143" s="88">
        <f t="shared" si="23"/>
        <v>0</v>
      </c>
      <c r="L143" s="88"/>
    </row>
    <row r="144" spans="1:12" s="108" customFormat="1" ht="26.25" hidden="1" customHeight="1">
      <c r="A144" s="101"/>
      <c r="B144" s="89" t="s">
        <v>261</v>
      </c>
      <c r="C144" s="56" t="s">
        <v>262</v>
      </c>
      <c r="D144" s="57"/>
      <c r="E144" s="57"/>
      <c r="F144" s="68"/>
      <c r="G144" s="88"/>
      <c r="H144" s="88"/>
      <c r="I144" s="88"/>
      <c r="J144" s="88"/>
      <c r="K144" s="88">
        <f t="shared" si="23"/>
        <v>0</v>
      </c>
      <c r="L144" s="88"/>
    </row>
    <row r="145" spans="1:12" s="108" customFormat="1" ht="26.25" hidden="1" customHeight="1">
      <c r="A145" s="101"/>
      <c r="B145" s="89" t="s">
        <v>263</v>
      </c>
      <c r="C145" s="56" t="s">
        <v>264</v>
      </c>
      <c r="D145" s="57"/>
      <c r="E145" s="57"/>
      <c r="F145" s="68"/>
      <c r="G145" s="88"/>
      <c r="H145" s="88"/>
      <c r="I145" s="88"/>
      <c r="J145" s="88"/>
      <c r="K145" s="88">
        <f t="shared" si="23"/>
        <v>0</v>
      </c>
      <c r="L145" s="88"/>
    </row>
    <row r="146" spans="1:12" s="108" customFormat="1" ht="19.5" hidden="1" customHeight="1">
      <c r="A146" s="101"/>
      <c r="B146" s="89" t="s">
        <v>265</v>
      </c>
      <c r="C146" s="56" t="s">
        <v>266</v>
      </c>
      <c r="D146" s="57"/>
      <c r="E146" s="57"/>
      <c r="F146" s="68"/>
      <c r="G146" s="88"/>
      <c r="H146" s="88"/>
      <c r="I146" s="88"/>
      <c r="J146" s="88"/>
      <c r="K146" s="88">
        <f t="shared" si="23"/>
        <v>0</v>
      </c>
      <c r="L146" s="88"/>
    </row>
    <row r="147" spans="1:12" s="131" customFormat="1" ht="24" hidden="1" customHeight="1">
      <c r="A147" s="126"/>
      <c r="B147" s="127" t="s">
        <v>267</v>
      </c>
      <c r="C147" s="128" t="s">
        <v>268</v>
      </c>
      <c r="D147" s="129"/>
      <c r="E147" s="129"/>
      <c r="F147" s="68"/>
      <c r="G147" s="130"/>
      <c r="H147" s="130"/>
      <c r="I147" s="130"/>
      <c r="J147" s="130"/>
      <c r="K147" s="88">
        <f t="shared" si="23"/>
        <v>0</v>
      </c>
      <c r="L147" s="130"/>
    </row>
    <row r="148" spans="1:12" s="131" customFormat="1" ht="20.25" hidden="1" customHeight="1">
      <c r="A148" s="126"/>
      <c r="B148" s="127" t="s">
        <v>269</v>
      </c>
      <c r="C148" s="128" t="s">
        <v>270</v>
      </c>
      <c r="D148" s="129"/>
      <c r="E148" s="129"/>
      <c r="F148" s="68"/>
      <c r="G148" s="130"/>
      <c r="H148" s="130"/>
      <c r="I148" s="130"/>
      <c r="J148" s="130"/>
      <c r="K148" s="88">
        <f t="shared" si="23"/>
        <v>0</v>
      </c>
      <c r="L148" s="130"/>
    </row>
    <row r="149" spans="1:12" s="131" customFormat="1" ht="20.25" hidden="1" customHeight="1">
      <c r="A149" s="126"/>
      <c r="B149" s="127" t="s">
        <v>271</v>
      </c>
      <c r="C149" s="128" t="s">
        <v>272</v>
      </c>
      <c r="D149" s="129"/>
      <c r="E149" s="129"/>
      <c r="F149" s="68"/>
      <c r="G149" s="130"/>
      <c r="H149" s="130"/>
      <c r="I149" s="130"/>
      <c r="J149" s="130"/>
      <c r="K149" s="88">
        <f t="shared" si="23"/>
        <v>0</v>
      </c>
      <c r="L149" s="130"/>
    </row>
    <row r="150" spans="1:12" s="110" customFormat="1" ht="17.25" hidden="1" customHeight="1">
      <c r="A150" s="100" t="s">
        <v>273</v>
      </c>
      <c r="B150" s="100"/>
      <c r="C150" s="46" t="s">
        <v>274</v>
      </c>
      <c r="D150" s="47"/>
      <c r="E150" s="47"/>
      <c r="F150" s="83">
        <f t="shared" ref="F150:L150" si="24">F151</f>
        <v>0</v>
      </c>
      <c r="G150" s="83">
        <f t="shared" si="24"/>
        <v>0</v>
      </c>
      <c r="H150" s="83">
        <f t="shared" si="24"/>
        <v>0</v>
      </c>
      <c r="I150" s="83">
        <f t="shared" si="24"/>
        <v>0</v>
      </c>
      <c r="J150" s="83">
        <f t="shared" si="24"/>
        <v>0</v>
      </c>
      <c r="K150" s="83">
        <f t="shared" si="24"/>
        <v>0</v>
      </c>
      <c r="L150" s="83">
        <f t="shared" si="24"/>
        <v>0</v>
      </c>
    </row>
    <row r="151" spans="1:12" s="108" customFormat="1" ht="13.5" hidden="1" customHeight="1">
      <c r="A151" s="90" t="s">
        <v>275</v>
      </c>
      <c r="B151" s="90"/>
      <c r="C151" s="51" t="s">
        <v>276</v>
      </c>
      <c r="D151" s="52"/>
      <c r="E151" s="52"/>
      <c r="F151" s="72">
        <f t="shared" ref="F151:L151" si="25">F152+F153</f>
        <v>0</v>
      </c>
      <c r="G151" s="72">
        <f t="shared" si="25"/>
        <v>0</v>
      </c>
      <c r="H151" s="72">
        <f t="shared" si="25"/>
        <v>0</v>
      </c>
      <c r="I151" s="72">
        <f t="shared" si="25"/>
        <v>0</v>
      </c>
      <c r="J151" s="72">
        <f t="shared" si="25"/>
        <v>0</v>
      </c>
      <c r="K151" s="72">
        <f t="shared" si="25"/>
        <v>0</v>
      </c>
      <c r="L151" s="72">
        <f t="shared" si="25"/>
        <v>0</v>
      </c>
    </row>
    <row r="152" spans="1:12" s="108" customFormat="1" ht="13.5" hidden="1" customHeight="1">
      <c r="A152" s="132"/>
      <c r="B152" s="133" t="s">
        <v>277</v>
      </c>
      <c r="C152" s="56" t="s">
        <v>278</v>
      </c>
      <c r="D152" s="57"/>
      <c r="E152" s="57"/>
      <c r="F152" s="68"/>
      <c r="G152" s="88"/>
      <c r="H152" s="88"/>
      <c r="I152" s="88"/>
      <c r="J152" s="88"/>
      <c r="K152" s="88">
        <f>H152-J152</f>
        <v>0</v>
      </c>
      <c r="L152" s="88"/>
    </row>
    <row r="153" spans="1:12" s="108" customFormat="1" ht="13.5" hidden="1" customHeight="1">
      <c r="A153" s="132"/>
      <c r="B153" s="87" t="s">
        <v>279</v>
      </c>
      <c r="C153" s="56" t="s">
        <v>280</v>
      </c>
      <c r="D153" s="57"/>
      <c r="E153" s="57"/>
      <c r="F153" s="68"/>
      <c r="G153" s="88"/>
      <c r="H153" s="88"/>
      <c r="I153" s="88"/>
      <c r="J153" s="88"/>
      <c r="K153" s="88">
        <f>H153-J153</f>
        <v>0</v>
      </c>
      <c r="L153" s="88"/>
    </row>
    <row r="154" spans="1:12" s="108" customFormat="1" ht="17.25" hidden="1" customHeight="1">
      <c r="A154" s="134" t="s">
        <v>281</v>
      </c>
      <c r="B154" s="135"/>
      <c r="C154" s="136" t="s">
        <v>282</v>
      </c>
      <c r="D154" s="137"/>
      <c r="E154" s="137"/>
      <c r="F154" s="120">
        <f t="shared" ref="F154:L154" si="26">F155</f>
        <v>0</v>
      </c>
      <c r="G154" s="120">
        <f t="shared" si="26"/>
        <v>0</v>
      </c>
      <c r="H154" s="120">
        <f t="shared" si="26"/>
        <v>0</v>
      </c>
      <c r="I154" s="120">
        <f t="shared" si="26"/>
        <v>0</v>
      </c>
      <c r="J154" s="120">
        <f t="shared" si="26"/>
        <v>0</v>
      </c>
      <c r="K154" s="120">
        <f t="shared" si="26"/>
        <v>0</v>
      </c>
      <c r="L154" s="120">
        <f t="shared" si="26"/>
        <v>0</v>
      </c>
    </row>
    <row r="155" spans="1:12" s="108" customFormat="1" ht="15.75" hidden="1">
      <c r="A155" s="138" t="s">
        <v>283</v>
      </c>
      <c r="B155" s="85"/>
      <c r="C155" s="51" t="s">
        <v>284</v>
      </c>
      <c r="D155" s="52"/>
      <c r="E155" s="52"/>
      <c r="F155" s="72">
        <f t="shared" ref="F155:L155" si="27">F156+F157+F158+F159</f>
        <v>0</v>
      </c>
      <c r="G155" s="72">
        <f t="shared" si="27"/>
        <v>0</v>
      </c>
      <c r="H155" s="72">
        <f t="shared" si="27"/>
        <v>0</v>
      </c>
      <c r="I155" s="72">
        <f t="shared" si="27"/>
        <v>0</v>
      </c>
      <c r="J155" s="72">
        <f t="shared" si="27"/>
        <v>0</v>
      </c>
      <c r="K155" s="72">
        <f t="shared" si="27"/>
        <v>0</v>
      </c>
      <c r="L155" s="72">
        <f t="shared" si="27"/>
        <v>0</v>
      </c>
    </row>
    <row r="156" spans="1:12" s="108" customFormat="1" ht="15.75" hidden="1">
      <c r="A156" s="92"/>
      <c r="B156" s="139" t="s">
        <v>285</v>
      </c>
      <c r="C156" s="56" t="s">
        <v>286</v>
      </c>
      <c r="D156" s="57"/>
      <c r="E156" s="57"/>
      <c r="F156" s="68"/>
      <c r="G156" s="88"/>
      <c r="H156" s="88"/>
      <c r="I156" s="88"/>
      <c r="J156" s="88"/>
      <c r="K156" s="88">
        <f>H156-J156</f>
        <v>0</v>
      </c>
      <c r="L156" s="88"/>
    </row>
    <row r="157" spans="1:12" s="108" customFormat="1" ht="15.75" hidden="1">
      <c r="A157" s="86"/>
      <c r="B157" s="139" t="s">
        <v>287</v>
      </c>
      <c r="C157" s="56" t="s">
        <v>288</v>
      </c>
      <c r="D157" s="57"/>
      <c r="E157" s="57"/>
      <c r="F157" s="68"/>
      <c r="G157" s="88"/>
      <c r="H157" s="88"/>
      <c r="I157" s="88"/>
      <c r="J157" s="88"/>
      <c r="K157" s="88">
        <f>H157-J157</f>
        <v>0</v>
      </c>
      <c r="L157" s="88"/>
    </row>
    <row r="158" spans="1:12" s="108" customFormat="1" ht="15" hidden="1" customHeight="1">
      <c r="A158" s="86"/>
      <c r="B158" s="139" t="s">
        <v>289</v>
      </c>
      <c r="C158" s="56" t="s">
        <v>290</v>
      </c>
      <c r="D158" s="57"/>
      <c r="E158" s="57"/>
      <c r="F158" s="68"/>
      <c r="G158" s="88"/>
      <c r="H158" s="88"/>
      <c r="I158" s="88"/>
      <c r="J158" s="88"/>
      <c r="K158" s="88">
        <f>H158-J158</f>
        <v>0</v>
      </c>
      <c r="L158" s="88"/>
    </row>
    <row r="159" spans="1:12" s="108" customFormat="1" ht="15.75" hidden="1">
      <c r="A159" s="86"/>
      <c r="B159" s="139" t="s">
        <v>291</v>
      </c>
      <c r="C159" s="56" t="s">
        <v>292</v>
      </c>
      <c r="D159" s="57"/>
      <c r="E159" s="57"/>
      <c r="F159" s="68"/>
      <c r="G159" s="88"/>
      <c r="H159" s="88"/>
      <c r="I159" s="88"/>
      <c r="J159" s="88"/>
      <c r="K159" s="88">
        <f>H159-J159</f>
        <v>0</v>
      </c>
      <c r="L159" s="88"/>
    </row>
    <row r="160" spans="1:12" s="108" customFormat="1" ht="15.75">
      <c r="A160" s="86"/>
      <c r="B160" s="139"/>
      <c r="C160" s="140"/>
      <c r="D160" s="141"/>
      <c r="E160" s="141"/>
      <c r="F160" s="68"/>
      <c r="G160" s="68"/>
      <c r="H160" s="68"/>
      <c r="I160" s="68"/>
      <c r="J160" s="68"/>
      <c r="K160" s="88">
        <f>H160-J160</f>
        <v>0</v>
      </c>
      <c r="L160" s="68"/>
    </row>
    <row r="161" spans="1:12" s="110" customFormat="1" ht="32.25" hidden="1" customHeight="1">
      <c r="A161" s="142" t="s">
        <v>293</v>
      </c>
      <c r="B161" s="142"/>
      <c r="C161" s="46" t="s">
        <v>294</v>
      </c>
      <c r="D161" s="47"/>
      <c r="E161" s="47"/>
      <c r="F161" s="83">
        <f t="shared" ref="F161:L161" si="28">F162+F163+F164+F165+F166+F167+F168+F169+F170</f>
        <v>0</v>
      </c>
      <c r="G161" s="83">
        <f t="shared" si="28"/>
        <v>0</v>
      </c>
      <c r="H161" s="83">
        <f t="shared" si="28"/>
        <v>0</v>
      </c>
      <c r="I161" s="83">
        <f t="shared" si="28"/>
        <v>0</v>
      </c>
      <c r="J161" s="83">
        <f t="shared" si="28"/>
        <v>0</v>
      </c>
      <c r="K161" s="83">
        <f t="shared" si="28"/>
        <v>0</v>
      </c>
      <c r="L161" s="83">
        <f t="shared" si="28"/>
        <v>0</v>
      </c>
    </row>
    <row r="162" spans="1:12" s="108" customFormat="1" ht="15.75" hidden="1">
      <c r="A162" s="92" t="s">
        <v>295</v>
      </c>
      <c r="B162" s="102"/>
      <c r="C162" s="121" t="s">
        <v>296</v>
      </c>
      <c r="D162" s="122"/>
      <c r="E162" s="122"/>
      <c r="F162" s="68"/>
      <c r="G162" s="88"/>
      <c r="H162" s="88"/>
      <c r="I162" s="88"/>
      <c r="J162" s="88"/>
      <c r="K162" s="88">
        <f t="shared" ref="K162:K170" si="29">H162-J162</f>
        <v>0</v>
      </c>
      <c r="L162" s="88"/>
    </row>
    <row r="163" spans="1:12" s="108" customFormat="1" ht="15.75" hidden="1">
      <c r="A163" s="143" t="s">
        <v>297</v>
      </c>
      <c r="B163" s="102"/>
      <c r="C163" s="121" t="s">
        <v>298</v>
      </c>
      <c r="D163" s="122"/>
      <c r="E163" s="122"/>
      <c r="F163" s="68"/>
      <c r="G163" s="88"/>
      <c r="H163" s="88"/>
      <c r="I163" s="88"/>
      <c r="J163" s="88"/>
      <c r="K163" s="88">
        <f t="shared" si="29"/>
        <v>0</v>
      </c>
      <c r="L163" s="88"/>
    </row>
    <row r="164" spans="1:12" s="108" customFormat="1" ht="15" hidden="1" customHeight="1">
      <c r="A164" s="144" t="s">
        <v>299</v>
      </c>
      <c r="B164" s="144"/>
      <c r="C164" s="121" t="s">
        <v>300</v>
      </c>
      <c r="D164" s="122"/>
      <c r="E164" s="122"/>
      <c r="F164" s="68"/>
      <c r="G164" s="88"/>
      <c r="H164" s="88"/>
      <c r="I164" s="88"/>
      <c r="J164" s="88"/>
      <c r="K164" s="88">
        <f t="shared" si="29"/>
        <v>0</v>
      </c>
      <c r="L164" s="88"/>
    </row>
    <row r="165" spans="1:12" s="108" customFormat="1" ht="15" hidden="1" customHeight="1">
      <c r="A165" s="144" t="s">
        <v>301</v>
      </c>
      <c r="B165" s="144"/>
      <c r="C165" s="121" t="s">
        <v>302</v>
      </c>
      <c r="D165" s="122"/>
      <c r="E165" s="122"/>
      <c r="F165" s="68"/>
      <c r="G165" s="88"/>
      <c r="H165" s="88"/>
      <c r="I165" s="88"/>
      <c r="J165" s="88"/>
      <c r="K165" s="88">
        <f t="shared" si="29"/>
        <v>0</v>
      </c>
      <c r="L165" s="88"/>
    </row>
    <row r="166" spans="1:12" s="108" customFormat="1" ht="15.75" hidden="1">
      <c r="A166" s="143" t="s">
        <v>303</v>
      </c>
      <c r="B166" s="102"/>
      <c r="C166" s="121" t="s">
        <v>304</v>
      </c>
      <c r="D166" s="122"/>
      <c r="E166" s="122"/>
      <c r="F166" s="68"/>
      <c r="G166" s="88"/>
      <c r="H166" s="88"/>
      <c r="I166" s="88"/>
      <c r="J166" s="88"/>
      <c r="K166" s="88">
        <f t="shared" si="29"/>
        <v>0</v>
      </c>
      <c r="L166" s="88"/>
    </row>
    <row r="167" spans="1:12" s="108" customFormat="1" ht="15.75" hidden="1">
      <c r="A167" s="143" t="s">
        <v>305</v>
      </c>
      <c r="B167" s="102"/>
      <c r="C167" s="121" t="s">
        <v>306</v>
      </c>
      <c r="D167" s="122"/>
      <c r="E167" s="122"/>
      <c r="F167" s="68"/>
      <c r="G167" s="88"/>
      <c r="H167" s="88"/>
      <c r="I167" s="88"/>
      <c r="J167" s="88"/>
      <c r="K167" s="88">
        <f t="shared" si="29"/>
        <v>0</v>
      </c>
      <c r="L167" s="88"/>
    </row>
    <row r="168" spans="1:12" s="108" customFormat="1" ht="15.75" hidden="1">
      <c r="A168" s="143" t="s">
        <v>307</v>
      </c>
      <c r="B168" s="102"/>
      <c r="C168" s="121" t="s">
        <v>308</v>
      </c>
      <c r="D168" s="122"/>
      <c r="E168" s="122"/>
      <c r="F168" s="68"/>
      <c r="G168" s="88"/>
      <c r="H168" s="88"/>
      <c r="I168" s="88"/>
      <c r="J168" s="88"/>
      <c r="K168" s="88">
        <f t="shared" si="29"/>
        <v>0</v>
      </c>
      <c r="L168" s="88"/>
    </row>
    <row r="169" spans="1:12" s="108" customFormat="1" ht="15.75" hidden="1">
      <c r="A169" s="143" t="s">
        <v>309</v>
      </c>
      <c r="B169" s="143"/>
      <c r="C169" s="121" t="s">
        <v>310</v>
      </c>
      <c r="D169" s="122"/>
      <c r="E169" s="122"/>
      <c r="F169" s="68"/>
      <c r="G169" s="88"/>
      <c r="H169" s="88"/>
      <c r="I169" s="88"/>
      <c r="J169" s="88"/>
      <c r="K169" s="88">
        <f t="shared" si="29"/>
        <v>0</v>
      </c>
      <c r="L169" s="88"/>
    </row>
    <row r="170" spans="1:12" s="108" customFormat="1" ht="15.75" hidden="1">
      <c r="A170" s="143" t="s">
        <v>311</v>
      </c>
      <c r="B170" s="143"/>
      <c r="C170" s="121" t="s">
        <v>312</v>
      </c>
      <c r="D170" s="122"/>
      <c r="E170" s="122"/>
      <c r="F170" s="68"/>
      <c r="G170" s="88"/>
      <c r="H170" s="88"/>
      <c r="I170" s="88"/>
      <c r="J170" s="88"/>
      <c r="K170" s="88">
        <f t="shared" si="29"/>
        <v>0</v>
      </c>
      <c r="L170" s="88"/>
    </row>
    <row r="171" spans="1:12" s="108" customFormat="1" ht="15.75">
      <c r="A171" s="145" t="s">
        <v>313</v>
      </c>
      <c r="B171" s="146"/>
      <c r="C171" s="51" t="s">
        <v>314</v>
      </c>
      <c r="D171" s="52"/>
      <c r="E171" s="52"/>
      <c r="F171" s="72">
        <f>F177</f>
        <v>2450000</v>
      </c>
      <c r="G171" s="72">
        <f t="shared" ref="G171:L171" si="30">G177</f>
        <v>2550000</v>
      </c>
      <c r="H171" s="72">
        <f t="shared" si="30"/>
        <v>2483145</v>
      </c>
      <c r="I171" s="72">
        <f t="shared" si="30"/>
        <v>2483145</v>
      </c>
      <c r="J171" s="72">
        <f t="shared" si="30"/>
        <v>2483145</v>
      </c>
      <c r="K171" s="72">
        <f t="shared" si="30"/>
        <v>0</v>
      </c>
      <c r="L171" s="72">
        <f t="shared" si="30"/>
        <v>22448</v>
      </c>
    </row>
    <row r="172" spans="1:12" s="108" customFormat="1" ht="15.75">
      <c r="A172" s="147"/>
      <c r="B172" s="148"/>
      <c r="C172" s="56"/>
      <c r="D172" s="57"/>
      <c r="E172" s="57"/>
      <c r="F172" s="68"/>
      <c r="G172" s="68"/>
      <c r="H172" s="68"/>
      <c r="I172" s="68"/>
      <c r="J172" s="68"/>
      <c r="K172" s="88">
        <f>H172-J172</f>
        <v>0</v>
      </c>
      <c r="L172" s="68"/>
    </row>
    <row r="173" spans="1:12" s="110" customFormat="1" ht="15" hidden="1">
      <c r="A173" s="149" t="s">
        <v>315</v>
      </c>
      <c r="B173" s="100"/>
      <c r="C173" s="46" t="s">
        <v>316</v>
      </c>
      <c r="D173" s="47"/>
      <c r="E173" s="47"/>
      <c r="F173" s="83">
        <f t="shared" ref="F173:L173" si="31">F174+F175</f>
        <v>0</v>
      </c>
      <c r="G173" s="83">
        <f t="shared" si="31"/>
        <v>0</v>
      </c>
      <c r="H173" s="83">
        <f t="shared" si="31"/>
        <v>0</v>
      </c>
      <c r="I173" s="83">
        <f t="shared" si="31"/>
        <v>0</v>
      </c>
      <c r="J173" s="83">
        <f t="shared" si="31"/>
        <v>0</v>
      </c>
      <c r="K173" s="83">
        <f t="shared" si="31"/>
        <v>0</v>
      </c>
      <c r="L173" s="83">
        <f t="shared" si="31"/>
        <v>0</v>
      </c>
    </row>
    <row r="174" spans="1:12" s="108" customFormat="1" ht="25.5" hidden="1" customHeight="1">
      <c r="A174" s="150" t="s">
        <v>317</v>
      </c>
      <c r="B174" s="150"/>
      <c r="C174" s="121" t="s">
        <v>318</v>
      </c>
      <c r="D174" s="122"/>
      <c r="E174" s="122"/>
      <c r="F174" s="68"/>
      <c r="G174" s="88"/>
      <c r="H174" s="88"/>
      <c r="I174" s="88"/>
      <c r="J174" s="88"/>
      <c r="K174" s="88">
        <f>H174-J174</f>
        <v>0</v>
      </c>
      <c r="L174" s="88"/>
    </row>
    <row r="175" spans="1:12" s="108" customFormat="1" ht="15.75" hidden="1">
      <c r="A175" s="143" t="s">
        <v>319</v>
      </c>
      <c r="B175" s="102"/>
      <c r="C175" s="121" t="s">
        <v>320</v>
      </c>
      <c r="D175" s="122"/>
      <c r="E175" s="122"/>
      <c r="F175" s="68"/>
      <c r="G175" s="88"/>
      <c r="H175" s="88"/>
      <c r="I175" s="88"/>
      <c r="J175" s="88"/>
      <c r="K175" s="88">
        <f>H175-J175</f>
        <v>0</v>
      </c>
      <c r="L175" s="88"/>
    </row>
    <row r="176" spans="1:12" s="108" customFormat="1" ht="15.75">
      <c r="A176" s="143"/>
      <c r="B176" s="102"/>
      <c r="C176" s="151"/>
      <c r="D176" s="152"/>
      <c r="E176" s="152"/>
      <c r="F176" s="68"/>
      <c r="G176" s="68"/>
      <c r="H176" s="68"/>
      <c r="I176" s="68"/>
      <c r="J176" s="68"/>
      <c r="K176" s="88">
        <f>H176-J176</f>
        <v>0</v>
      </c>
      <c r="L176" s="68"/>
    </row>
    <row r="177" spans="1:12" s="110" customFormat="1" ht="15">
      <c r="A177" s="153" t="s">
        <v>321</v>
      </c>
      <c r="B177" s="154"/>
      <c r="C177" s="46" t="s">
        <v>322</v>
      </c>
      <c r="D177" s="47"/>
      <c r="E177" s="47"/>
      <c r="F177" s="83">
        <f t="shared" ref="F177:L177" si="32">F178+F183</f>
        <v>2450000</v>
      </c>
      <c r="G177" s="83">
        <f t="shared" si="32"/>
        <v>2550000</v>
      </c>
      <c r="H177" s="83">
        <f t="shared" si="32"/>
        <v>2483145</v>
      </c>
      <c r="I177" s="83">
        <f t="shared" si="32"/>
        <v>2483145</v>
      </c>
      <c r="J177" s="83">
        <f t="shared" si="32"/>
        <v>2483145</v>
      </c>
      <c r="K177" s="83">
        <f t="shared" si="32"/>
        <v>0</v>
      </c>
      <c r="L177" s="83">
        <f t="shared" si="32"/>
        <v>22448</v>
      </c>
    </row>
    <row r="178" spans="1:12" s="108" customFormat="1" ht="15.75">
      <c r="A178" s="91" t="s">
        <v>323</v>
      </c>
      <c r="B178" s="91"/>
      <c r="C178" s="51" t="s">
        <v>324</v>
      </c>
      <c r="D178" s="52"/>
      <c r="E178" s="52"/>
      <c r="F178" s="72">
        <f t="shared" ref="F178:L178" si="33">F179+F180+F181+F182</f>
        <v>2450000</v>
      </c>
      <c r="G178" s="72">
        <f t="shared" si="33"/>
        <v>2550000</v>
      </c>
      <c r="H178" s="72">
        <f t="shared" si="33"/>
        <v>2483145</v>
      </c>
      <c r="I178" s="72">
        <f t="shared" si="33"/>
        <v>2483145</v>
      </c>
      <c r="J178" s="72">
        <f t="shared" si="33"/>
        <v>2483145</v>
      </c>
      <c r="K178" s="72">
        <f t="shared" si="33"/>
        <v>0</v>
      </c>
      <c r="L178" s="72">
        <f t="shared" si="33"/>
        <v>22448</v>
      </c>
    </row>
    <row r="179" spans="1:12" s="108" customFormat="1" ht="26.25" hidden="1">
      <c r="A179" s="92"/>
      <c r="B179" s="89" t="s">
        <v>325</v>
      </c>
      <c r="C179" s="56" t="s">
        <v>326</v>
      </c>
      <c r="D179" s="57"/>
      <c r="E179" s="57"/>
      <c r="F179" s="68"/>
      <c r="G179" s="88"/>
      <c r="H179" s="88"/>
      <c r="I179" s="88"/>
      <c r="J179" s="88"/>
      <c r="K179" s="88">
        <f>H179-J179</f>
        <v>0</v>
      </c>
      <c r="L179" s="88"/>
    </row>
    <row r="180" spans="1:12" s="108" customFormat="1" ht="15.75">
      <c r="A180" s="92"/>
      <c r="B180" s="89" t="s">
        <v>327</v>
      </c>
      <c r="C180" s="56" t="s">
        <v>328</v>
      </c>
      <c r="D180" s="57"/>
      <c r="E180" s="57"/>
      <c r="F180" s="68"/>
      <c r="G180" s="88"/>
      <c r="H180" s="88"/>
      <c r="I180" s="88"/>
      <c r="J180" s="88"/>
      <c r="K180" s="88">
        <f>H180-J180</f>
        <v>0</v>
      </c>
      <c r="L180" s="88"/>
    </row>
    <row r="181" spans="1:12" s="108" customFormat="1" ht="15.75" customHeight="1">
      <c r="A181" s="92"/>
      <c r="B181" s="89" t="s">
        <v>329</v>
      </c>
      <c r="C181" s="56" t="s">
        <v>330</v>
      </c>
      <c r="D181" s="57"/>
      <c r="E181" s="57"/>
      <c r="F181" s="68">
        <f>'[1]70,05,01'!K14</f>
        <v>2450000</v>
      </c>
      <c r="G181" s="68">
        <f>'[1]70,05,01'!L14</f>
        <v>2550000</v>
      </c>
      <c r="H181" s="68">
        <f>'[1]70,05,01'!M14</f>
        <v>2483145</v>
      </c>
      <c r="I181" s="68">
        <f>'[1]70,05,01'!N14</f>
        <v>2483145</v>
      </c>
      <c r="J181" s="68">
        <f>'[1]70,05,01'!O14</f>
        <v>2483145</v>
      </c>
      <c r="K181" s="68">
        <f>'[1]70,05,01'!P14</f>
        <v>0</v>
      </c>
      <c r="L181" s="68">
        <f>'[1]70,05,01'!Q14</f>
        <v>22448</v>
      </c>
    </row>
    <row r="182" spans="1:12" s="108" customFormat="1" ht="15.75">
      <c r="A182" s="92"/>
      <c r="B182" s="101" t="s">
        <v>331</v>
      </c>
      <c r="C182" s="56" t="s">
        <v>332</v>
      </c>
      <c r="D182" s="57"/>
      <c r="E182" s="57"/>
      <c r="F182" s="68"/>
      <c r="G182" s="88"/>
      <c r="H182" s="88"/>
      <c r="I182" s="88"/>
      <c r="J182" s="88"/>
      <c r="K182" s="88">
        <f>H182-J182</f>
        <v>0</v>
      </c>
      <c r="L182" s="88"/>
    </row>
    <row r="183" spans="1:12" s="108" customFormat="1" ht="15.75" hidden="1">
      <c r="A183" s="91" t="s">
        <v>333</v>
      </c>
      <c r="B183" s="91"/>
      <c r="C183" s="51" t="s">
        <v>334</v>
      </c>
      <c r="D183" s="52"/>
      <c r="E183" s="52"/>
      <c r="F183" s="72">
        <f t="shared" ref="F183:L183" si="34">F184+F185+F186</f>
        <v>0</v>
      </c>
      <c r="G183" s="72">
        <f t="shared" si="34"/>
        <v>0</v>
      </c>
      <c r="H183" s="72">
        <f t="shared" si="34"/>
        <v>0</v>
      </c>
      <c r="I183" s="72">
        <f t="shared" si="34"/>
        <v>0</v>
      </c>
      <c r="J183" s="72">
        <f t="shared" si="34"/>
        <v>0</v>
      </c>
      <c r="K183" s="72">
        <f t="shared" si="34"/>
        <v>0</v>
      </c>
      <c r="L183" s="72">
        <f t="shared" si="34"/>
        <v>0</v>
      </c>
    </row>
    <row r="184" spans="1:12" s="108" customFormat="1" ht="15.75" hidden="1">
      <c r="A184" s="92"/>
      <c r="B184" s="101" t="s">
        <v>335</v>
      </c>
      <c r="C184" s="56" t="s">
        <v>336</v>
      </c>
      <c r="D184" s="57"/>
      <c r="E184" s="57"/>
      <c r="F184" s="68"/>
      <c r="G184" s="59"/>
      <c r="H184" s="59"/>
      <c r="I184" s="59"/>
      <c r="J184" s="59"/>
      <c r="K184" s="59">
        <f>H184-J184</f>
        <v>0</v>
      </c>
      <c r="L184" s="59"/>
    </row>
    <row r="185" spans="1:12" s="108" customFormat="1" ht="15.75" hidden="1">
      <c r="A185" s="92"/>
      <c r="B185" s="101" t="s">
        <v>337</v>
      </c>
      <c r="C185" s="56" t="s">
        <v>338</v>
      </c>
      <c r="D185" s="57"/>
      <c r="E185" s="57"/>
      <c r="F185" s="68"/>
      <c r="G185" s="59"/>
      <c r="H185" s="59"/>
      <c r="I185" s="59"/>
      <c r="J185" s="59"/>
      <c r="K185" s="59">
        <f>H185-J185</f>
        <v>0</v>
      </c>
      <c r="L185" s="59"/>
    </row>
    <row r="186" spans="1:12" s="108" customFormat="1" ht="15.75" hidden="1">
      <c r="A186" s="92"/>
      <c r="B186" s="101" t="s">
        <v>339</v>
      </c>
      <c r="C186" s="56" t="s">
        <v>340</v>
      </c>
      <c r="D186" s="57"/>
      <c r="E186" s="57"/>
      <c r="F186" s="68"/>
      <c r="G186" s="59"/>
      <c r="H186" s="59"/>
      <c r="I186" s="59"/>
      <c r="J186" s="59"/>
      <c r="K186" s="59">
        <f>H186-J186</f>
        <v>0</v>
      </c>
      <c r="L186" s="59"/>
    </row>
    <row r="187" spans="1:12" s="110" customFormat="1" ht="33.75" hidden="1" customHeight="1">
      <c r="A187" s="142" t="s">
        <v>341</v>
      </c>
      <c r="B187" s="142"/>
      <c r="C187" s="46" t="s">
        <v>342</v>
      </c>
      <c r="D187" s="47"/>
      <c r="E187" s="47"/>
      <c r="F187" s="83">
        <f t="shared" ref="F187:L187" si="35">F188</f>
        <v>0</v>
      </c>
      <c r="G187" s="83">
        <f t="shared" si="35"/>
        <v>0</v>
      </c>
      <c r="H187" s="83">
        <f t="shared" si="35"/>
        <v>0</v>
      </c>
      <c r="I187" s="83">
        <f t="shared" si="35"/>
        <v>0</v>
      </c>
      <c r="J187" s="83">
        <f t="shared" si="35"/>
        <v>0</v>
      </c>
      <c r="K187" s="83">
        <f t="shared" si="35"/>
        <v>0</v>
      </c>
      <c r="L187" s="83">
        <f t="shared" si="35"/>
        <v>0</v>
      </c>
    </row>
    <row r="188" spans="1:12" s="108" customFormat="1" ht="15.75" hidden="1">
      <c r="A188" s="92" t="s">
        <v>343</v>
      </c>
      <c r="B188" s="101"/>
      <c r="C188" s="121" t="s">
        <v>344</v>
      </c>
      <c r="D188" s="122"/>
      <c r="E188" s="122"/>
      <c r="F188" s="68"/>
      <c r="G188" s="59"/>
      <c r="H188" s="59"/>
      <c r="I188" s="59">
        <f>H188</f>
        <v>0</v>
      </c>
      <c r="J188" s="59"/>
      <c r="K188" s="59">
        <f>H188-J188</f>
        <v>0</v>
      </c>
      <c r="L188" s="59"/>
    </row>
    <row r="189" spans="1:12" s="108" customFormat="1" ht="15.75" hidden="1">
      <c r="A189" s="92"/>
      <c r="B189" s="101"/>
      <c r="C189" s="121"/>
      <c r="D189" s="122"/>
      <c r="E189" s="122"/>
      <c r="F189" s="68"/>
      <c r="G189" s="67"/>
      <c r="H189" s="67"/>
      <c r="I189" s="67"/>
      <c r="J189" s="67"/>
      <c r="K189" s="59">
        <f>H189-J189</f>
        <v>0</v>
      </c>
      <c r="L189" s="67"/>
    </row>
    <row r="190" spans="1:12" s="158" customFormat="1" ht="33.75" customHeight="1">
      <c r="A190" s="155" t="s">
        <v>345</v>
      </c>
      <c r="B190" s="155"/>
      <c r="C190" s="156"/>
      <c r="D190" s="157">
        <f>D191+D202+D216+D267+D284+D261</f>
        <v>0</v>
      </c>
      <c r="E190" s="157"/>
      <c r="F190" s="157">
        <f t="shared" ref="F190:L190" si="36">F191+F202+F216+F267+F284+F261</f>
        <v>12210189</v>
      </c>
      <c r="G190" s="157">
        <f t="shared" si="36"/>
        <v>12293165</v>
      </c>
      <c r="H190" s="157">
        <f t="shared" si="36"/>
        <v>7978394</v>
      </c>
      <c r="I190" s="157">
        <f t="shared" si="36"/>
        <v>7978394</v>
      </c>
      <c r="J190" s="157">
        <f t="shared" si="36"/>
        <v>7978394</v>
      </c>
      <c r="K190" s="157">
        <f t="shared" si="36"/>
        <v>0</v>
      </c>
      <c r="L190" s="157">
        <f t="shared" si="36"/>
        <v>10227508</v>
      </c>
    </row>
    <row r="191" spans="1:12" s="158" customFormat="1" ht="26.25" customHeight="1">
      <c r="A191" s="159" t="s">
        <v>346</v>
      </c>
      <c r="B191" s="159"/>
      <c r="C191" s="136" t="s">
        <v>347</v>
      </c>
      <c r="D191" s="137"/>
      <c r="E191" s="137"/>
      <c r="F191" s="83">
        <f t="shared" ref="F191:L191" si="37">F192</f>
        <v>0</v>
      </c>
      <c r="G191" s="83">
        <f t="shared" si="37"/>
        <v>0</v>
      </c>
      <c r="H191" s="83">
        <f t="shared" si="37"/>
        <v>0</v>
      </c>
      <c r="I191" s="83">
        <f t="shared" si="37"/>
        <v>0</v>
      </c>
      <c r="J191" s="83">
        <f t="shared" si="37"/>
        <v>0</v>
      </c>
      <c r="K191" s="83">
        <f t="shared" si="37"/>
        <v>0</v>
      </c>
      <c r="L191" s="83">
        <f t="shared" si="37"/>
        <v>0</v>
      </c>
    </row>
    <row r="192" spans="1:12" s="108" customFormat="1" ht="16.5" hidden="1" customHeight="1">
      <c r="A192" s="90" t="s">
        <v>348</v>
      </c>
      <c r="B192" s="85"/>
      <c r="C192" s="51" t="s">
        <v>349</v>
      </c>
      <c r="D192" s="52"/>
      <c r="E192" s="52"/>
      <c r="F192" s="72">
        <f t="shared" ref="F192:L192" si="38">F193+F194+F195+F196+F197+F198+F199+F200</f>
        <v>0</v>
      </c>
      <c r="G192" s="72">
        <f t="shared" si="38"/>
        <v>0</v>
      </c>
      <c r="H192" s="72">
        <f t="shared" si="38"/>
        <v>0</v>
      </c>
      <c r="I192" s="72">
        <f t="shared" si="38"/>
        <v>0</v>
      </c>
      <c r="J192" s="72">
        <f t="shared" si="38"/>
        <v>0</v>
      </c>
      <c r="K192" s="72">
        <f t="shared" si="38"/>
        <v>0</v>
      </c>
      <c r="L192" s="72">
        <f t="shared" si="38"/>
        <v>0</v>
      </c>
    </row>
    <row r="193" spans="1:12" s="162" customFormat="1" ht="15" hidden="1" customHeight="1">
      <c r="A193" s="160"/>
      <c r="B193" s="87" t="s">
        <v>350</v>
      </c>
      <c r="C193" s="56" t="s">
        <v>351</v>
      </c>
      <c r="D193" s="57"/>
      <c r="E193" s="57"/>
      <c r="F193" s="68"/>
      <c r="G193" s="161"/>
      <c r="H193" s="161"/>
      <c r="I193" s="161"/>
      <c r="J193" s="161"/>
      <c r="K193" s="59">
        <f t="shared" ref="K193:K201" si="39">H193-J193</f>
        <v>0</v>
      </c>
      <c r="L193" s="161"/>
    </row>
    <row r="194" spans="1:12" s="166" customFormat="1" ht="32.25" hidden="1" customHeight="1">
      <c r="A194" s="163"/>
      <c r="B194" s="164" t="s">
        <v>352</v>
      </c>
      <c r="C194" s="128" t="s">
        <v>353</v>
      </c>
      <c r="D194" s="129"/>
      <c r="E194" s="129"/>
      <c r="F194" s="68"/>
      <c r="G194" s="165"/>
      <c r="H194" s="165"/>
      <c r="I194" s="165"/>
      <c r="J194" s="165"/>
      <c r="K194" s="59">
        <f t="shared" si="39"/>
        <v>0</v>
      </c>
      <c r="L194" s="165"/>
    </row>
    <row r="195" spans="1:12" s="166" customFormat="1" ht="28.5" hidden="1" customHeight="1">
      <c r="A195" s="163"/>
      <c r="B195" s="164" t="s">
        <v>354</v>
      </c>
      <c r="C195" s="128" t="s">
        <v>355</v>
      </c>
      <c r="D195" s="129"/>
      <c r="E195" s="129"/>
      <c r="F195" s="68"/>
      <c r="G195" s="165"/>
      <c r="H195" s="165"/>
      <c r="I195" s="165"/>
      <c r="J195" s="165"/>
      <c r="K195" s="59">
        <f t="shared" si="39"/>
        <v>0</v>
      </c>
      <c r="L195" s="165"/>
    </row>
    <row r="196" spans="1:12" s="166" customFormat="1" ht="29.25" hidden="1" customHeight="1">
      <c r="A196" s="163"/>
      <c r="B196" s="164" t="s">
        <v>356</v>
      </c>
      <c r="C196" s="128" t="s">
        <v>357</v>
      </c>
      <c r="D196" s="129"/>
      <c r="E196" s="129"/>
      <c r="F196" s="68"/>
      <c r="G196" s="165"/>
      <c r="H196" s="165"/>
      <c r="I196" s="165"/>
      <c r="J196" s="165"/>
      <c r="K196" s="59">
        <f t="shared" si="39"/>
        <v>0</v>
      </c>
      <c r="L196" s="165"/>
    </row>
    <row r="197" spans="1:12" s="166" customFormat="1" ht="29.25" hidden="1" customHeight="1">
      <c r="A197" s="163"/>
      <c r="B197" s="164" t="s">
        <v>358</v>
      </c>
      <c r="C197" s="128" t="s">
        <v>359</v>
      </c>
      <c r="D197" s="129"/>
      <c r="E197" s="129"/>
      <c r="F197" s="68"/>
      <c r="G197" s="165"/>
      <c r="H197" s="165"/>
      <c r="I197" s="165"/>
      <c r="J197" s="165"/>
      <c r="K197" s="59">
        <f t="shared" si="39"/>
        <v>0</v>
      </c>
      <c r="L197" s="165"/>
    </row>
    <row r="198" spans="1:12" s="166" customFormat="1" ht="30" hidden="1" customHeight="1">
      <c r="A198" s="163"/>
      <c r="B198" s="164" t="s">
        <v>360</v>
      </c>
      <c r="C198" s="128" t="s">
        <v>361</v>
      </c>
      <c r="D198" s="129"/>
      <c r="E198" s="129"/>
      <c r="F198" s="68"/>
      <c r="G198" s="165"/>
      <c r="H198" s="165"/>
      <c r="I198" s="165"/>
      <c r="J198" s="165"/>
      <c r="K198" s="59">
        <f t="shared" si="39"/>
        <v>0</v>
      </c>
      <c r="L198" s="165"/>
    </row>
    <row r="199" spans="1:12" s="166" customFormat="1" ht="29.25" hidden="1" customHeight="1">
      <c r="A199" s="163"/>
      <c r="B199" s="164" t="s">
        <v>362</v>
      </c>
      <c r="C199" s="128" t="s">
        <v>363</v>
      </c>
      <c r="D199" s="129"/>
      <c r="E199" s="129"/>
      <c r="F199" s="68"/>
      <c r="G199" s="165"/>
      <c r="H199" s="165"/>
      <c r="I199" s="165"/>
      <c r="J199" s="165"/>
      <c r="K199" s="59">
        <f t="shared" si="39"/>
        <v>0</v>
      </c>
      <c r="L199" s="165"/>
    </row>
    <row r="200" spans="1:12" s="166" customFormat="1" ht="32.25" hidden="1" customHeight="1">
      <c r="A200" s="163"/>
      <c r="B200" s="164" t="s">
        <v>364</v>
      </c>
      <c r="C200" s="128" t="s">
        <v>365</v>
      </c>
      <c r="D200" s="129"/>
      <c r="E200" s="129"/>
      <c r="F200" s="68"/>
      <c r="G200" s="165"/>
      <c r="H200" s="165"/>
      <c r="I200" s="165"/>
      <c r="J200" s="165"/>
      <c r="K200" s="59">
        <f t="shared" si="39"/>
        <v>0</v>
      </c>
      <c r="L200" s="165"/>
    </row>
    <row r="201" spans="1:12" s="166" customFormat="1" ht="12.75" hidden="1" customHeight="1">
      <c r="A201" s="163"/>
      <c r="B201" s="164"/>
      <c r="C201" s="128"/>
      <c r="D201" s="129"/>
      <c r="E201" s="129"/>
      <c r="F201" s="68"/>
      <c r="G201" s="167"/>
      <c r="H201" s="167"/>
      <c r="I201" s="167"/>
      <c r="J201" s="167"/>
      <c r="K201" s="59">
        <f t="shared" si="39"/>
        <v>0</v>
      </c>
      <c r="L201" s="167"/>
    </row>
    <row r="202" spans="1:12" ht="17.25" hidden="1" customHeight="1">
      <c r="A202" s="134" t="s">
        <v>273</v>
      </c>
      <c r="B202" s="134"/>
      <c r="C202" s="136" t="s">
        <v>366</v>
      </c>
      <c r="D202" s="137"/>
      <c r="E202" s="137"/>
      <c r="F202" s="120">
        <f t="shared" ref="F202:L202" si="40">F203</f>
        <v>0</v>
      </c>
      <c r="G202" s="120">
        <f t="shared" si="40"/>
        <v>0</v>
      </c>
      <c r="H202" s="120">
        <f t="shared" si="40"/>
        <v>0</v>
      </c>
      <c r="I202" s="120">
        <f t="shared" si="40"/>
        <v>0</v>
      </c>
      <c r="J202" s="120">
        <f t="shared" si="40"/>
        <v>0</v>
      </c>
      <c r="K202" s="120">
        <f t="shared" si="40"/>
        <v>0</v>
      </c>
      <c r="L202" s="120">
        <f t="shared" si="40"/>
        <v>0</v>
      </c>
    </row>
    <row r="203" spans="1:12" ht="26.25" hidden="1" customHeight="1">
      <c r="A203" s="124" t="s">
        <v>367</v>
      </c>
      <c r="B203" s="124"/>
      <c r="C203" s="51" t="s">
        <v>276</v>
      </c>
      <c r="D203" s="52"/>
      <c r="E203" s="52"/>
      <c r="F203" s="72">
        <f t="shared" ref="F203:L203" si="41">F204+F205+F206+F207+F208+F209+F210+F211+F212+F213+F214</f>
        <v>0</v>
      </c>
      <c r="G203" s="72">
        <f t="shared" si="41"/>
        <v>0</v>
      </c>
      <c r="H203" s="72">
        <f t="shared" si="41"/>
        <v>0</v>
      </c>
      <c r="I203" s="72">
        <f t="shared" si="41"/>
        <v>0</v>
      </c>
      <c r="J203" s="72">
        <f t="shared" si="41"/>
        <v>0</v>
      </c>
      <c r="K203" s="72">
        <f t="shared" si="41"/>
        <v>0</v>
      </c>
      <c r="L203" s="72">
        <f t="shared" si="41"/>
        <v>0</v>
      </c>
    </row>
    <row r="204" spans="1:12" s="108" customFormat="1" ht="13.5" hidden="1" customHeight="1">
      <c r="A204" s="92"/>
      <c r="B204" s="103" t="s">
        <v>368</v>
      </c>
      <c r="C204" s="56" t="s">
        <v>369</v>
      </c>
      <c r="D204" s="57"/>
      <c r="E204" s="57"/>
      <c r="F204" s="68"/>
      <c r="G204" s="59"/>
      <c r="H204" s="59"/>
      <c r="I204" s="59"/>
      <c r="J204" s="59"/>
      <c r="K204" s="59">
        <f t="shared" ref="K204:K215" si="42">H204-J204</f>
        <v>0</v>
      </c>
      <c r="L204" s="59"/>
    </row>
    <row r="205" spans="1:12" s="108" customFormat="1" ht="15.75" hidden="1" customHeight="1">
      <c r="A205" s="92"/>
      <c r="B205" s="103" t="s">
        <v>370</v>
      </c>
      <c r="C205" s="56" t="s">
        <v>371</v>
      </c>
      <c r="D205" s="57"/>
      <c r="E205" s="57"/>
      <c r="F205" s="68"/>
      <c r="G205" s="59"/>
      <c r="H205" s="59"/>
      <c r="I205" s="59"/>
      <c r="J205" s="59"/>
      <c r="K205" s="59">
        <f t="shared" si="42"/>
        <v>0</v>
      </c>
      <c r="L205" s="59"/>
    </row>
    <row r="206" spans="1:12" s="108" customFormat="1" ht="15.75" hidden="1" customHeight="1">
      <c r="A206" s="92"/>
      <c r="B206" s="103" t="s">
        <v>372</v>
      </c>
      <c r="C206" s="56" t="s">
        <v>373</v>
      </c>
      <c r="D206" s="57"/>
      <c r="E206" s="57"/>
      <c r="F206" s="68"/>
      <c r="G206" s="59"/>
      <c r="H206" s="59"/>
      <c r="I206" s="59"/>
      <c r="J206" s="59"/>
      <c r="K206" s="59">
        <f t="shared" si="42"/>
        <v>0</v>
      </c>
      <c r="L206" s="59"/>
    </row>
    <row r="207" spans="1:12" s="108" customFormat="1" ht="15.75" hidden="1" customHeight="1">
      <c r="A207" s="92"/>
      <c r="B207" s="103" t="s">
        <v>374</v>
      </c>
      <c r="C207" s="56" t="s">
        <v>375</v>
      </c>
      <c r="D207" s="57"/>
      <c r="E207" s="57"/>
      <c r="F207" s="68"/>
      <c r="G207" s="59"/>
      <c r="H207" s="59"/>
      <c r="I207" s="59"/>
      <c r="J207" s="59"/>
      <c r="K207" s="59">
        <f t="shared" si="42"/>
        <v>0</v>
      </c>
      <c r="L207" s="59"/>
    </row>
    <row r="208" spans="1:12" s="108" customFormat="1" ht="17.25" hidden="1" customHeight="1">
      <c r="A208" s="92"/>
      <c r="B208" s="89" t="s">
        <v>376</v>
      </c>
      <c r="C208" s="56" t="s">
        <v>377</v>
      </c>
      <c r="D208" s="57"/>
      <c r="E208" s="57"/>
      <c r="F208" s="68"/>
      <c r="G208" s="59"/>
      <c r="H208" s="59"/>
      <c r="I208" s="59"/>
      <c r="J208" s="59"/>
      <c r="K208" s="59">
        <f t="shared" si="42"/>
        <v>0</v>
      </c>
      <c r="L208" s="59"/>
    </row>
    <row r="209" spans="1:12" s="108" customFormat="1" ht="13.5" hidden="1" customHeight="1">
      <c r="A209" s="168"/>
      <c r="B209" s="103" t="s">
        <v>378</v>
      </c>
      <c r="C209" s="56" t="s">
        <v>379</v>
      </c>
      <c r="D209" s="57"/>
      <c r="E209" s="57"/>
      <c r="F209" s="68"/>
      <c r="G209" s="59"/>
      <c r="H209" s="59"/>
      <c r="I209" s="59"/>
      <c r="J209" s="59"/>
      <c r="K209" s="59">
        <f t="shared" si="42"/>
        <v>0</v>
      </c>
      <c r="L209" s="59"/>
    </row>
    <row r="210" spans="1:12" s="108" customFormat="1" ht="13.5" hidden="1" customHeight="1">
      <c r="A210" s="168"/>
      <c r="B210" s="103" t="s">
        <v>380</v>
      </c>
      <c r="C210" s="56" t="s">
        <v>381</v>
      </c>
      <c r="D210" s="57"/>
      <c r="E210" s="57"/>
      <c r="F210" s="68"/>
      <c r="G210" s="59"/>
      <c r="H210" s="59"/>
      <c r="I210" s="59"/>
      <c r="J210" s="59"/>
      <c r="K210" s="59">
        <f t="shared" si="42"/>
        <v>0</v>
      </c>
      <c r="L210" s="59"/>
    </row>
    <row r="211" spans="1:12" s="108" customFormat="1" ht="13.5" hidden="1" customHeight="1">
      <c r="A211" s="168"/>
      <c r="B211" s="87" t="s">
        <v>277</v>
      </c>
      <c r="C211" s="56" t="s">
        <v>278</v>
      </c>
      <c r="D211" s="57"/>
      <c r="E211" s="57"/>
      <c r="F211" s="68"/>
      <c r="G211" s="59"/>
      <c r="H211" s="59"/>
      <c r="I211" s="59"/>
      <c r="J211" s="59"/>
      <c r="K211" s="59">
        <f t="shared" si="42"/>
        <v>0</v>
      </c>
      <c r="L211" s="59"/>
    </row>
    <row r="212" spans="1:12" s="108" customFormat="1" ht="13.5" hidden="1" customHeight="1">
      <c r="A212" s="168"/>
      <c r="B212" s="87" t="s">
        <v>382</v>
      </c>
      <c r="C212" s="56" t="s">
        <v>383</v>
      </c>
      <c r="D212" s="57"/>
      <c r="E212" s="57"/>
      <c r="F212" s="68"/>
      <c r="G212" s="59"/>
      <c r="H212" s="59"/>
      <c r="I212" s="59"/>
      <c r="J212" s="59"/>
      <c r="K212" s="59">
        <f t="shared" si="42"/>
        <v>0</v>
      </c>
      <c r="L212" s="59"/>
    </row>
    <row r="213" spans="1:12" s="108" customFormat="1" ht="13.5" hidden="1" customHeight="1">
      <c r="A213" s="168"/>
      <c r="B213" s="87" t="s">
        <v>384</v>
      </c>
      <c r="C213" s="56" t="s">
        <v>385</v>
      </c>
      <c r="D213" s="57"/>
      <c r="E213" s="57"/>
      <c r="F213" s="68"/>
      <c r="G213" s="59"/>
      <c r="H213" s="59"/>
      <c r="I213" s="59"/>
      <c r="J213" s="59"/>
      <c r="K213" s="59">
        <f t="shared" si="42"/>
        <v>0</v>
      </c>
      <c r="L213" s="59"/>
    </row>
    <row r="214" spans="1:12" s="108" customFormat="1" ht="28.5" hidden="1" customHeight="1">
      <c r="A214" s="168"/>
      <c r="B214" s="127" t="s">
        <v>386</v>
      </c>
      <c r="C214" s="56" t="s">
        <v>387</v>
      </c>
      <c r="D214" s="57"/>
      <c r="E214" s="57"/>
      <c r="F214" s="68"/>
      <c r="G214" s="59"/>
      <c r="H214" s="59"/>
      <c r="I214" s="59"/>
      <c r="J214" s="59"/>
      <c r="K214" s="59">
        <f t="shared" si="42"/>
        <v>0</v>
      </c>
      <c r="L214" s="59"/>
    </row>
    <row r="215" spans="1:12" s="108" customFormat="1" ht="13.5" hidden="1" customHeight="1">
      <c r="A215" s="168"/>
      <c r="B215" s="87"/>
      <c r="C215" s="56"/>
      <c r="D215" s="57"/>
      <c r="E215" s="57"/>
      <c r="F215" s="68"/>
      <c r="G215" s="67"/>
      <c r="H215" s="67"/>
      <c r="I215" s="67"/>
      <c r="J215" s="67"/>
      <c r="K215" s="59">
        <f t="shared" si="42"/>
        <v>0</v>
      </c>
      <c r="L215" s="67"/>
    </row>
    <row r="216" spans="1:12" s="108" customFormat="1" ht="39.75" customHeight="1">
      <c r="A216" s="169" t="s">
        <v>388</v>
      </c>
      <c r="B216" s="170"/>
      <c r="C216" s="171">
        <v>56</v>
      </c>
      <c r="D216" s="120">
        <f t="shared" ref="D216:L216" si="43">D217+D221+D225+D229+D233+D237+D241+D245+D249+D253+D257</f>
        <v>0</v>
      </c>
      <c r="E216" s="120"/>
      <c r="F216" s="120">
        <f t="shared" si="43"/>
        <v>0</v>
      </c>
      <c r="G216" s="120">
        <f t="shared" si="43"/>
        <v>0</v>
      </c>
      <c r="H216" s="120">
        <f t="shared" si="43"/>
        <v>0</v>
      </c>
      <c r="I216" s="120">
        <f t="shared" si="43"/>
        <v>0</v>
      </c>
      <c r="J216" s="120">
        <f t="shared" si="43"/>
        <v>0</v>
      </c>
      <c r="K216" s="120">
        <f t="shared" si="43"/>
        <v>0</v>
      </c>
      <c r="L216" s="120">
        <f t="shared" si="43"/>
        <v>156822</v>
      </c>
    </row>
    <row r="217" spans="1:12" s="108" customFormat="1" ht="20.100000000000001" customHeight="1">
      <c r="A217" s="172" t="s">
        <v>389</v>
      </c>
      <c r="B217" s="172"/>
      <c r="C217" s="51" t="s">
        <v>390</v>
      </c>
      <c r="D217" s="72">
        <f t="shared" ref="D217:L217" si="44">D218+D219+D220</f>
        <v>0</v>
      </c>
      <c r="E217" s="72"/>
      <c r="F217" s="72">
        <f t="shared" si="44"/>
        <v>0</v>
      </c>
      <c r="G217" s="72">
        <f t="shared" si="44"/>
        <v>0</v>
      </c>
      <c r="H217" s="72">
        <f t="shared" si="44"/>
        <v>0</v>
      </c>
      <c r="I217" s="72">
        <f t="shared" si="44"/>
        <v>0</v>
      </c>
      <c r="J217" s="72">
        <f t="shared" si="44"/>
        <v>0</v>
      </c>
      <c r="K217" s="72">
        <f t="shared" si="44"/>
        <v>0</v>
      </c>
      <c r="L217" s="72">
        <f t="shared" si="44"/>
        <v>156822</v>
      </c>
    </row>
    <row r="218" spans="1:12" s="108" customFormat="1" ht="21.95" customHeight="1">
      <c r="A218" s="132"/>
      <c r="B218" s="173" t="s">
        <v>391</v>
      </c>
      <c r="C218" s="174" t="s">
        <v>392</v>
      </c>
      <c r="D218" s="175">
        <f>F218</f>
        <v>0</v>
      </c>
      <c r="E218" s="175"/>
      <c r="F218" s="68"/>
      <c r="G218" s="68"/>
      <c r="H218" s="88"/>
      <c r="I218" s="88"/>
      <c r="J218" s="88"/>
      <c r="K218" s="88">
        <f>H218-J218</f>
        <v>0</v>
      </c>
      <c r="L218" s="88"/>
    </row>
    <row r="219" spans="1:12" s="108" customFormat="1" ht="21.95" customHeight="1">
      <c r="A219" s="132"/>
      <c r="B219" s="173" t="s">
        <v>393</v>
      </c>
      <c r="C219" s="174" t="s">
        <v>394</v>
      </c>
      <c r="D219" s="175">
        <f>F219</f>
        <v>0</v>
      </c>
      <c r="E219" s="175"/>
      <c r="F219" s="68"/>
      <c r="G219" s="68"/>
      <c r="H219" s="88"/>
      <c r="I219" s="88"/>
      <c r="J219" s="88"/>
      <c r="K219" s="88">
        <f>H219-J219</f>
        <v>0</v>
      </c>
      <c r="L219" s="88">
        <f>'[1]70,50'!Q33</f>
        <v>156822</v>
      </c>
    </row>
    <row r="220" spans="1:12" s="108" customFormat="1" ht="21.95" hidden="1" customHeight="1">
      <c r="A220" s="132"/>
      <c r="B220" s="173" t="s">
        <v>395</v>
      </c>
      <c r="C220" s="174" t="s">
        <v>396</v>
      </c>
      <c r="D220" s="175"/>
      <c r="E220" s="175"/>
      <c r="F220" s="68"/>
      <c r="G220" s="68"/>
      <c r="H220" s="88"/>
      <c r="I220" s="88"/>
      <c r="J220" s="88">
        <f>I220</f>
        <v>0</v>
      </c>
      <c r="K220" s="88">
        <f>H220-J220</f>
        <v>0</v>
      </c>
      <c r="L220" s="88"/>
    </row>
    <row r="221" spans="1:12" s="108" customFormat="1" ht="13.5" hidden="1" customHeight="1">
      <c r="A221" s="176" t="s">
        <v>397</v>
      </c>
      <c r="B221" s="176"/>
      <c r="C221" s="177" t="s">
        <v>398</v>
      </c>
      <c r="D221" s="178"/>
      <c r="E221" s="178"/>
      <c r="F221" s="72">
        <f t="shared" ref="F221:L221" si="45">F222+F223+F224</f>
        <v>0</v>
      </c>
      <c r="G221" s="72">
        <f t="shared" si="45"/>
        <v>0</v>
      </c>
      <c r="H221" s="72">
        <f t="shared" si="45"/>
        <v>0</v>
      </c>
      <c r="I221" s="72">
        <f t="shared" si="45"/>
        <v>0</v>
      </c>
      <c r="J221" s="72">
        <f t="shared" si="45"/>
        <v>0</v>
      </c>
      <c r="K221" s="72">
        <f t="shared" si="45"/>
        <v>0</v>
      </c>
      <c r="L221" s="72">
        <f t="shared" si="45"/>
        <v>0</v>
      </c>
    </row>
    <row r="222" spans="1:12" s="108" customFormat="1" ht="13.5" hidden="1" customHeight="1">
      <c r="A222" s="132"/>
      <c r="B222" s="173" t="s">
        <v>391</v>
      </c>
      <c r="C222" s="174" t="s">
        <v>399</v>
      </c>
      <c r="D222" s="179"/>
      <c r="E222" s="179"/>
      <c r="F222" s="68"/>
      <c r="G222" s="59"/>
      <c r="H222" s="59"/>
      <c r="I222" s="59"/>
      <c r="J222" s="59"/>
      <c r="K222" s="59">
        <f>H222-J222</f>
        <v>0</v>
      </c>
      <c r="L222" s="59"/>
    </row>
    <row r="223" spans="1:12" s="108" customFormat="1" ht="13.5" hidden="1" customHeight="1">
      <c r="A223" s="132"/>
      <c r="B223" s="173" t="s">
        <v>393</v>
      </c>
      <c r="C223" s="174" t="s">
        <v>400</v>
      </c>
      <c r="D223" s="179"/>
      <c r="E223" s="179"/>
      <c r="F223" s="68"/>
      <c r="G223" s="59"/>
      <c r="H223" s="59"/>
      <c r="I223" s="59"/>
      <c r="J223" s="59"/>
      <c r="K223" s="59">
        <f>H223-J223</f>
        <v>0</v>
      </c>
      <c r="L223" s="59"/>
    </row>
    <row r="224" spans="1:12" s="108" customFormat="1" ht="13.5" hidden="1" customHeight="1">
      <c r="A224" s="132"/>
      <c r="B224" s="173" t="s">
        <v>395</v>
      </c>
      <c r="C224" s="174" t="s">
        <v>401</v>
      </c>
      <c r="D224" s="179"/>
      <c r="E224" s="179"/>
      <c r="F224" s="68"/>
      <c r="G224" s="59"/>
      <c r="H224" s="59"/>
      <c r="I224" s="59"/>
      <c r="J224" s="59"/>
      <c r="K224" s="59">
        <f>H224-J224</f>
        <v>0</v>
      </c>
      <c r="L224" s="59"/>
    </row>
    <row r="225" spans="1:12" s="108" customFormat="1" ht="13.5" hidden="1" customHeight="1">
      <c r="A225" s="176" t="s">
        <v>402</v>
      </c>
      <c r="B225" s="176"/>
      <c r="C225" s="177" t="s">
        <v>403</v>
      </c>
      <c r="D225" s="178"/>
      <c r="E225" s="178"/>
      <c r="F225" s="72">
        <f t="shared" ref="F225:L225" si="46">F226+F227+F228</f>
        <v>0</v>
      </c>
      <c r="G225" s="72">
        <f t="shared" si="46"/>
        <v>0</v>
      </c>
      <c r="H225" s="72">
        <f t="shared" si="46"/>
        <v>0</v>
      </c>
      <c r="I225" s="72">
        <f t="shared" si="46"/>
        <v>0</v>
      </c>
      <c r="J225" s="72">
        <f t="shared" si="46"/>
        <v>0</v>
      </c>
      <c r="K225" s="72">
        <f t="shared" si="46"/>
        <v>0</v>
      </c>
      <c r="L225" s="72">
        <f t="shared" si="46"/>
        <v>0</v>
      </c>
    </row>
    <row r="226" spans="1:12" s="108" customFormat="1" ht="13.5" hidden="1" customHeight="1">
      <c r="A226" s="132"/>
      <c r="B226" s="173" t="s">
        <v>391</v>
      </c>
      <c r="C226" s="174" t="s">
        <v>404</v>
      </c>
      <c r="D226" s="179"/>
      <c r="E226" s="179"/>
      <c r="F226" s="68"/>
      <c r="G226" s="59"/>
      <c r="H226" s="59"/>
      <c r="I226" s="59"/>
      <c r="J226" s="59"/>
      <c r="K226" s="59">
        <f>H226-J226</f>
        <v>0</v>
      </c>
      <c r="L226" s="59"/>
    </row>
    <row r="227" spans="1:12" s="108" customFormat="1" ht="13.5" hidden="1" customHeight="1">
      <c r="A227" s="132"/>
      <c r="B227" s="173" t="s">
        <v>393</v>
      </c>
      <c r="C227" s="174" t="s">
        <v>405</v>
      </c>
      <c r="D227" s="179"/>
      <c r="E227" s="179"/>
      <c r="F227" s="68"/>
      <c r="G227" s="59"/>
      <c r="H227" s="59"/>
      <c r="I227" s="59"/>
      <c r="J227" s="59"/>
      <c r="K227" s="59">
        <f>H227-J227</f>
        <v>0</v>
      </c>
      <c r="L227" s="59"/>
    </row>
    <row r="228" spans="1:12" s="108" customFormat="1" ht="13.5" hidden="1" customHeight="1">
      <c r="A228" s="132"/>
      <c r="B228" s="173" t="s">
        <v>395</v>
      </c>
      <c r="C228" s="174" t="s">
        <v>406</v>
      </c>
      <c r="D228" s="179"/>
      <c r="E228" s="179"/>
      <c r="F228" s="68"/>
      <c r="G228" s="59"/>
      <c r="H228" s="59"/>
      <c r="I228" s="59"/>
      <c r="J228" s="59"/>
      <c r="K228" s="59">
        <f>H228-J228</f>
        <v>0</v>
      </c>
      <c r="L228" s="59"/>
    </row>
    <row r="229" spans="1:12" s="108" customFormat="1" ht="13.5" hidden="1" customHeight="1">
      <c r="A229" s="176" t="s">
        <v>407</v>
      </c>
      <c r="B229" s="176"/>
      <c r="C229" s="177" t="s">
        <v>408</v>
      </c>
      <c r="D229" s="178"/>
      <c r="E229" s="178"/>
      <c r="F229" s="72">
        <f t="shared" ref="F229:L229" si="47">F230+F231+F232</f>
        <v>0</v>
      </c>
      <c r="G229" s="72">
        <f t="shared" si="47"/>
        <v>0</v>
      </c>
      <c r="H229" s="72">
        <f t="shared" si="47"/>
        <v>0</v>
      </c>
      <c r="I229" s="72">
        <f t="shared" si="47"/>
        <v>0</v>
      </c>
      <c r="J229" s="72">
        <f t="shared" si="47"/>
        <v>0</v>
      </c>
      <c r="K229" s="72">
        <f t="shared" si="47"/>
        <v>0</v>
      </c>
      <c r="L229" s="72">
        <f t="shared" si="47"/>
        <v>0</v>
      </c>
    </row>
    <row r="230" spans="1:12" s="108" customFormat="1" ht="13.5" hidden="1" customHeight="1">
      <c r="A230" s="132"/>
      <c r="B230" s="173" t="s">
        <v>391</v>
      </c>
      <c r="C230" s="174" t="s">
        <v>409</v>
      </c>
      <c r="D230" s="179"/>
      <c r="E230" s="179"/>
      <c r="F230" s="68"/>
      <c r="G230" s="59"/>
      <c r="H230" s="59"/>
      <c r="I230" s="59"/>
      <c r="J230" s="59"/>
      <c r="K230" s="59">
        <f>H230-J230</f>
        <v>0</v>
      </c>
      <c r="L230" s="59"/>
    </row>
    <row r="231" spans="1:12" s="108" customFormat="1" ht="13.5" hidden="1" customHeight="1">
      <c r="A231" s="132"/>
      <c r="B231" s="173" t="s">
        <v>393</v>
      </c>
      <c r="C231" s="174" t="s">
        <v>410</v>
      </c>
      <c r="D231" s="179"/>
      <c r="E231" s="179"/>
      <c r="F231" s="68"/>
      <c r="G231" s="59"/>
      <c r="H231" s="59"/>
      <c r="I231" s="59"/>
      <c r="J231" s="59"/>
      <c r="K231" s="59">
        <f>H231-J231</f>
        <v>0</v>
      </c>
      <c r="L231" s="59"/>
    </row>
    <row r="232" spans="1:12" s="108" customFormat="1" ht="13.5" hidden="1" customHeight="1">
      <c r="A232" s="132"/>
      <c r="B232" s="173" t="s">
        <v>395</v>
      </c>
      <c r="C232" s="174" t="s">
        <v>411</v>
      </c>
      <c r="D232" s="179"/>
      <c r="E232" s="179"/>
      <c r="F232" s="68"/>
      <c r="G232" s="59"/>
      <c r="H232" s="59"/>
      <c r="I232" s="59"/>
      <c r="J232" s="59"/>
      <c r="K232" s="59">
        <f>H232-J232</f>
        <v>0</v>
      </c>
      <c r="L232" s="59"/>
    </row>
    <row r="233" spans="1:12" s="108" customFormat="1" ht="13.5" hidden="1" customHeight="1">
      <c r="A233" s="176" t="s">
        <v>412</v>
      </c>
      <c r="B233" s="176"/>
      <c r="C233" s="177" t="s">
        <v>413</v>
      </c>
      <c r="D233" s="178"/>
      <c r="E233" s="178"/>
      <c r="F233" s="72">
        <f t="shared" ref="F233:L233" si="48">F234+F235+F236</f>
        <v>0</v>
      </c>
      <c r="G233" s="72">
        <f t="shared" si="48"/>
        <v>0</v>
      </c>
      <c r="H233" s="72">
        <f t="shared" si="48"/>
        <v>0</v>
      </c>
      <c r="I233" s="72">
        <f t="shared" si="48"/>
        <v>0</v>
      </c>
      <c r="J233" s="72">
        <f t="shared" si="48"/>
        <v>0</v>
      </c>
      <c r="K233" s="72">
        <f t="shared" si="48"/>
        <v>0</v>
      </c>
      <c r="L233" s="72">
        <f t="shared" si="48"/>
        <v>0</v>
      </c>
    </row>
    <row r="234" spans="1:12" s="108" customFormat="1" ht="13.5" hidden="1" customHeight="1">
      <c r="A234" s="132"/>
      <c r="B234" s="173" t="s">
        <v>391</v>
      </c>
      <c r="C234" s="174" t="s">
        <v>414</v>
      </c>
      <c r="D234" s="179"/>
      <c r="E234" s="179"/>
      <c r="F234" s="68"/>
      <c r="G234" s="59"/>
      <c r="H234" s="59"/>
      <c r="I234" s="59"/>
      <c r="J234" s="59"/>
      <c r="K234" s="59">
        <f>H234-J234</f>
        <v>0</v>
      </c>
      <c r="L234" s="59"/>
    </row>
    <row r="235" spans="1:12" s="108" customFormat="1" ht="13.5" hidden="1" customHeight="1">
      <c r="A235" s="132"/>
      <c r="B235" s="173" t="s">
        <v>393</v>
      </c>
      <c r="C235" s="174" t="s">
        <v>415</v>
      </c>
      <c r="D235" s="179"/>
      <c r="E235" s="179"/>
      <c r="F235" s="68"/>
      <c r="G235" s="59"/>
      <c r="H235" s="59"/>
      <c r="I235" s="59"/>
      <c r="J235" s="59"/>
      <c r="K235" s="59">
        <f>H235-J235</f>
        <v>0</v>
      </c>
      <c r="L235" s="59"/>
    </row>
    <row r="236" spans="1:12" s="108" customFormat="1" ht="13.5" hidden="1" customHeight="1">
      <c r="A236" s="132"/>
      <c r="B236" s="173" t="s">
        <v>395</v>
      </c>
      <c r="C236" s="174" t="s">
        <v>416</v>
      </c>
      <c r="D236" s="179"/>
      <c r="E236" s="179"/>
      <c r="F236" s="68"/>
      <c r="G236" s="59"/>
      <c r="H236" s="59"/>
      <c r="I236" s="59"/>
      <c r="J236" s="59"/>
      <c r="K236" s="59">
        <f>H236-J236</f>
        <v>0</v>
      </c>
      <c r="L236" s="59"/>
    </row>
    <row r="237" spans="1:12" s="108" customFormat="1" ht="13.5" hidden="1" customHeight="1">
      <c r="A237" s="176" t="s">
        <v>417</v>
      </c>
      <c r="B237" s="176"/>
      <c r="C237" s="177" t="s">
        <v>418</v>
      </c>
      <c r="D237" s="178"/>
      <c r="E237" s="178"/>
      <c r="F237" s="72">
        <f t="shared" ref="F237:L237" si="49">F238+F239+F240</f>
        <v>0</v>
      </c>
      <c r="G237" s="72">
        <f t="shared" si="49"/>
        <v>0</v>
      </c>
      <c r="H237" s="72">
        <f t="shared" si="49"/>
        <v>0</v>
      </c>
      <c r="I237" s="72">
        <f t="shared" si="49"/>
        <v>0</v>
      </c>
      <c r="J237" s="72">
        <f t="shared" si="49"/>
        <v>0</v>
      </c>
      <c r="K237" s="72">
        <f t="shared" si="49"/>
        <v>0</v>
      </c>
      <c r="L237" s="72">
        <f t="shared" si="49"/>
        <v>0</v>
      </c>
    </row>
    <row r="238" spans="1:12" s="108" customFormat="1" ht="13.5" hidden="1" customHeight="1">
      <c r="A238" s="132"/>
      <c r="B238" s="173" t="s">
        <v>391</v>
      </c>
      <c r="C238" s="174" t="s">
        <v>419</v>
      </c>
      <c r="D238" s="179"/>
      <c r="E238" s="179"/>
      <c r="F238" s="68"/>
      <c r="G238" s="59"/>
      <c r="H238" s="59"/>
      <c r="I238" s="59"/>
      <c r="J238" s="59"/>
      <c r="K238" s="59">
        <f>H238-J238</f>
        <v>0</v>
      </c>
      <c r="L238" s="59"/>
    </row>
    <row r="239" spans="1:12" s="108" customFormat="1" ht="13.5" hidden="1" customHeight="1">
      <c r="A239" s="132"/>
      <c r="B239" s="173" t="s">
        <v>393</v>
      </c>
      <c r="C239" s="174" t="s">
        <v>420</v>
      </c>
      <c r="D239" s="179"/>
      <c r="E239" s="179"/>
      <c r="F239" s="68"/>
      <c r="G239" s="59"/>
      <c r="H239" s="59"/>
      <c r="I239" s="59"/>
      <c r="J239" s="59"/>
      <c r="K239" s="59">
        <f>H239-J239</f>
        <v>0</v>
      </c>
      <c r="L239" s="59"/>
    </row>
    <row r="240" spans="1:12" s="108" customFormat="1" ht="13.5" hidden="1" customHeight="1">
      <c r="A240" s="132"/>
      <c r="B240" s="173" t="s">
        <v>395</v>
      </c>
      <c r="C240" s="174" t="s">
        <v>421</v>
      </c>
      <c r="D240" s="179"/>
      <c r="E240" s="179"/>
      <c r="F240" s="68"/>
      <c r="G240" s="59"/>
      <c r="H240" s="59"/>
      <c r="I240" s="59"/>
      <c r="J240" s="59"/>
      <c r="K240" s="59">
        <f>H240-J240</f>
        <v>0</v>
      </c>
      <c r="L240" s="59"/>
    </row>
    <row r="241" spans="1:12" s="108" customFormat="1" ht="13.5" hidden="1" customHeight="1">
      <c r="A241" s="176" t="s">
        <v>422</v>
      </c>
      <c r="B241" s="176"/>
      <c r="C241" s="177" t="s">
        <v>423</v>
      </c>
      <c r="D241" s="178"/>
      <c r="E241" s="178"/>
      <c r="F241" s="72">
        <f t="shared" ref="F241:L241" si="50">F242+F243+F244</f>
        <v>0</v>
      </c>
      <c r="G241" s="72">
        <f t="shared" si="50"/>
        <v>0</v>
      </c>
      <c r="H241" s="72">
        <f t="shared" si="50"/>
        <v>0</v>
      </c>
      <c r="I241" s="72">
        <f t="shared" si="50"/>
        <v>0</v>
      </c>
      <c r="J241" s="72">
        <f t="shared" si="50"/>
        <v>0</v>
      </c>
      <c r="K241" s="72">
        <f t="shared" si="50"/>
        <v>0</v>
      </c>
      <c r="L241" s="72">
        <f t="shared" si="50"/>
        <v>0</v>
      </c>
    </row>
    <row r="242" spans="1:12" s="108" customFormat="1" ht="13.5" hidden="1" customHeight="1">
      <c r="A242" s="132"/>
      <c r="B242" s="173" t="s">
        <v>391</v>
      </c>
      <c r="C242" s="174" t="s">
        <v>424</v>
      </c>
      <c r="D242" s="179"/>
      <c r="E242" s="179"/>
      <c r="F242" s="68"/>
      <c r="G242" s="59"/>
      <c r="H242" s="59"/>
      <c r="I242" s="59"/>
      <c r="J242" s="59"/>
      <c r="K242" s="59">
        <f>H242-J242</f>
        <v>0</v>
      </c>
      <c r="L242" s="59"/>
    </row>
    <row r="243" spans="1:12" s="108" customFormat="1" ht="13.5" hidden="1" customHeight="1">
      <c r="A243" s="132"/>
      <c r="B243" s="173" t="s">
        <v>393</v>
      </c>
      <c r="C243" s="174" t="s">
        <v>425</v>
      </c>
      <c r="D243" s="179"/>
      <c r="E243" s="179"/>
      <c r="F243" s="68"/>
      <c r="G243" s="59"/>
      <c r="H243" s="59"/>
      <c r="I243" s="59"/>
      <c r="J243" s="59"/>
      <c r="K243" s="59">
        <f>H243-J243</f>
        <v>0</v>
      </c>
      <c r="L243" s="59"/>
    </row>
    <row r="244" spans="1:12" s="108" customFormat="1" ht="13.5" hidden="1" customHeight="1">
      <c r="A244" s="132"/>
      <c r="B244" s="173" t="s">
        <v>395</v>
      </c>
      <c r="C244" s="174" t="s">
        <v>426</v>
      </c>
      <c r="D244" s="179"/>
      <c r="E244" s="179"/>
      <c r="F244" s="68"/>
      <c r="G244" s="59"/>
      <c r="H244" s="59"/>
      <c r="I244" s="59"/>
      <c r="J244" s="59"/>
      <c r="K244" s="59">
        <f>H244-J244</f>
        <v>0</v>
      </c>
      <c r="L244" s="59"/>
    </row>
    <row r="245" spans="1:12" s="108" customFormat="1" ht="13.5" hidden="1" customHeight="1">
      <c r="A245" s="180" t="s">
        <v>427</v>
      </c>
      <c r="B245" s="181"/>
      <c r="C245" s="177" t="s">
        <v>428</v>
      </c>
      <c r="D245" s="178"/>
      <c r="E245" s="178"/>
      <c r="F245" s="72">
        <f t="shared" ref="F245:L245" si="51">F246+F247+F248</f>
        <v>0</v>
      </c>
      <c r="G245" s="72">
        <f t="shared" si="51"/>
        <v>0</v>
      </c>
      <c r="H245" s="72">
        <f t="shared" si="51"/>
        <v>0</v>
      </c>
      <c r="I245" s="72">
        <f t="shared" si="51"/>
        <v>0</v>
      </c>
      <c r="J245" s="72">
        <f t="shared" si="51"/>
        <v>0</v>
      </c>
      <c r="K245" s="72">
        <f t="shared" si="51"/>
        <v>0</v>
      </c>
      <c r="L245" s="72">
        <f t="shared" si="51"/>
        <v>0</v>
      </c>
    </row>
    <row r="246" spans="1:12" s="108" customFormat="1" ht="13.5" hidden="1" customHeight="1">
      <c r="A246" s="182"/>
      <c r="B246" s="183" t="s">
        <v>429</v>
      </c>
      <c r="C246" s="184" t="s">
        <v>430</v>
      </c>
      <c r="D246" s="185"/>
      <c r="E246" s="185"/>
      <c r="F246" s="68"/>
      <c r="G246" s="59"/>
      <c r="H246" s="59"/>
      <c r="I246" s="59"/>
      <c r="J246" s="59"/>
      <c r="K246" s="59">
        <f>H246-J246</f>
        <v>0</v>
      </c>
      <c r="L246" s="59"/>
    </row>
    <row r="247" spans="1:12" s="108" customFormat="1" ht="13.5" hidden="1" customHeight="1">
      <c r="A247" s="182"/>
      <c r="B247" s="183" t="s">
        <v>431</v>
      </c>
      <c r="C247" s="184" t="s">
        <v>432</v>
      </c>
      <c r="D247" s="185"/>
      <c r="E247" s="185"/>
      <c r="F247" s="68"/>
      <c r="G247" s="59"/>
      <c r="H247" s="59"/>
      <c r="I247" s="59"/>
      <c r="J247" s="59"/>
      <c r="K247" s="59">
        <f>H247-J247</f>
        <v>0</v>
      </c>
      <c r="L247" s="59"/>
    </row>
    <row r="248" spans="1:12" s="108" customFormat="1" ht="13.5" hidden="1" customHeight="1">
      <c r="A248" s="182"/>
      <c r="B248" s="183" t="s">
        <v>433</v>
      </c>
      <c r="C248" s="184" t="s">
        <v>434</v>
      </c>
      <c r="D248" s="185"/>
      <c r="E248" s="185"/>
      <c r="F248" s="68"/>
      <c r="G248" s="59"/>
      <c r="H248" s="59"/>
      <c r="I248" s="59"/>
      <c r="J248" s="59"/>
      <c r="K248" s="59">
        <f>H248-J248</f>
        <v>0</v>
      </c>
      <c r="L248" s="59"/>
    </row>
    <row r="249" spans="1:12" s="108" customFormat="1" ht="13.5" hidden="1" customHeight="1">
      <c r="A249" s="180" t="s">
        <v>435</v>
      </c>
      <c r="B249" s="181"/>
      <c r="C249" s="177" t="s">
        <v>436</v>
      </c>
      <c r="D249" s="178"/>
      <c r="E249" s="178"/>
      <c r="F249" s="72">
        <f t="shared" ref="F249:L249" si="52">F250+F251+F252</f>
        <v>0</v>
      </c>
      <c r="G249" s="72">
        <f t="shared" si="52"/>
        <v>0</v>
      </c>
      <c r="H249" s="72">
        <f t="shared" si="52"/>
        <v>0</v>
      </c>
      <c r="I249" s="72">
        <f t="shared" si="52"/>
        <v>0</v>
      </c>
      <c r="J249" s="72">
        <f t="shared" si="52"/>
        <v>0</v>
      </c>
      <c r="K249" s="72">
        <f t="shared" si="52"/>
        <v>0</v>
      </c>
      <c r="L249" s="72">
        <f t="shared" si="52"/>
        <v>0</v>
      </c>
    </row>
    <row r="250" spans="1:12" s="108" customFormat="1" ht="13.5" hidden="1" customHeight="1">
      <c r="A250" s="182"/>
      <c r="B250" s="183" t="s">
        <v>429</v>
      </c>
      <c r="C250" s="184" t="s">
        <v>437</v>
      </c>
      <c r="D250" s="185"/>
      <c r="E250" s="185"/>
      <c r="F250" s="68"/>
      <c r="G250" s="59"/>
      <c r="H250" s="59"/>
      <c r="I250" s="59"/>
      <c r="J250" s="59"/>
      <c r="K250" s="59">
        <f>H250-J250</f>
        <v>0</v>
      </c>
      <c r="L250" s="59"/>
    </row>
    <row r="251" spans="1:12" s="108" customFormat="1" ht="13.5" hidden="1" customHeight="1">
      <c r="A251" s="182"/>
      <c r="B251" s="183" t="s">
        <v>438</v>
      </c>
      <c r="C251" s="184" t="s">
        <v>439</v>
      </c>
      <c r="D251" s="185"/>
      <c r="E251" s="185"/>
      <c r="F251" s="68"/>
      <c r="G251" s="59"/>
      <c r="H251" s="59"/>
      <c r="I251" s="59"/>
      <c r="J251" s="59"/>
      <c r="K251" s="59">
        <f>H251-J251</f>
        <v>0</v>
      </c>
      <c r="L251" s="59"/>
    </row>
    <row r="252" spans="1:12" s="108" customFormat="1" ht="13.5" hidden="1" customHeight="1">
      <c r="A252" s="182"/>
      <c r="B252" s="183" t="s">
        <v>433</v>
      </c>
      <c r="C252" s="184" t="s">
        <v>440</v>
      </c>
      <c r="D252" s="185"/>
      <c r="E252" s="185"/>
      <c r="F252" s="68"/>
      <c r="G252" s="59"/>
      <c r="H252" s="59"/>
      <c r="I252" s="59"/>
      <c r="J252" s="59"/>
      <c r="K252" s="59">
        <f>H252-J252</f>
        <v>0</v>
      </c>
      <c r="L252" s="59"/>
    </row>
    <row r="253" spans="1:12" s="108" customFormat="1" ht="13.5" hidden="1" customHeight="1">
      <c r="A253" s="186" t="s">
        <v>441</v>
      </c>
      <c r="B253" s="186"/>
      <c r="C253" s="177" t="s">
        <v>442</v>
      </c>
      <c r="D253" s="178"/>
      <c r="E253" s="178"/>
      <c r="F253" s="72">
        <f t="shared" ref="F253:L253" si="53">F254+F255+F256</f>
        <v>0</v>
      </c>
      <c r="G253" s="72">
        <f t="shared" si="53"/>
        <v>0</v>
      </c>
      <c r="H253" s="72">
        <f t="shared" si="53"/>
        <v>0</v>
      </c>
      <c r="I253" s="72">
        <f t="shared" si="53"/>
        <v>0</v>
      </c>
      <c r="J253" s="72">
        <f t="shared" si="53"/>
        <v>0</v>
      </c>
      <c r="K253" s="72">
        <f t="shared" si="53"/>
        <v>0</v>
      </c>
      <c r="L253" s="72">
        <f t="shared" si="53"/>
        <v>0</v>
      </c>
    </row>
    <row r="254" spans="1:12" s="108" customFormat="1" ht="13.5" hidden="1" customHeight="1">
      <c r="A254" s="187"/>
      <c r="B254" s="183" t="s">
        <v>429</v>
      </c>
      <c r="C254" s="184" t="s">
        <v>443</v>
      </c>
      <c r="D254" s="185"/>
      <c r="E254" s="185"/>
      <c r="F254" s="68"/>
      <c r="G254" s="59"/>
      <c r="H254" s="59"/>
      <c r="I254" s="59"/>
      <c r="J254" s="59"/>
      <c r="K254" s="59">
        <f>H254-J254</f>
        <v>0</v>
      </c>
      <c r="L254" s="59"/>
    </row>
    <row r="255" spans="1:12" s="108" customFormat="1" ht="13.5" hidden="1" customHeight="1">
      <c r="A255" s="187"/>
      <c r="B255" s="183" t="s">
        <v>438</v>
      </c>
      <c r="C255" s="184" t="s">
        <v>444</v>
      </c>
      <c r="D255" s="185"/>
      <c r="E255" s="185"/>
      <c r="F255" s="68"/>
      <c r="G255" s="59"/>
      <c r="H255" s="59"/>
      <c r="I255" s="59"/>
      <c r="J255" s="59"/>
      <c r="K255" s="59">
        <f>H255-J255</f>
        <v>0</v>
      </c>
      <c r="L255" s="59"/>
    </row>
    <row r="256" spans="1:12" s="108" customFormat="1" ht="13.5" hidden="1" customHeight="1">
      <c r="A256" s="187"/>
      <c r="B256" s="183" t="s">
        <v>433</v>
      </c>
      <c r="C256" s="184" t="s">
        <v>445</v>
      </c>
      <c r="D256" s="185"/>
      <c r="E256" s="185"/>
      <c r="F256" s="68"/>
      <c r="G256" s="59"/>
      <c r="H256" s="59"/>
      <c r="I256" s="59"/>
      <c r="J256" s="59"/>
      <c r="K256" s="59">
        <f>H256-J256</f>
        <v>0</v>
      </c>
      <c r="L256" s="59"/>
    </row>
    <row r="257" spans="1:12" s="108" customFormat="1" ht="13.5" hidden="1" customHeight="1">
      <c r="A257" s="186" t="s">
        <v>446</v>
      </c>
      <c r="B257" s="186"/>
      <c r="C257" s="177" t="s">
        <v>447</v>
      </c>
      <c r="D257" s="178"/>
      <c r="E257" s="178"/>
      <c r="F257" s="72">
        <f t="shared" ref="F257:L257" si="54">F258+F259+F260</f>
        <v>0</v>
      </c>
      <c r="G257" s="72">
        <f t="shared" si="54"/>
        <v>0</v>
      </c>
      <c r="H257" s="72">
        <f t="shared" si="54"/>
        <v>0</v>
      </c>
      <c r="I257" s="72">
        <f t="shared" si="54"/>
        <v>0</v>
      </c>
      <c r="J257" s="72">
        <f t="shared" si="54"/>
        <v>0</v>
      </c>
      <c r="K257" s="72">
        <f t="shared" si="54"/>
        <v>0</v>
      </c>
      <c r="L257" s="72">
        <f t="shared" si="54"/>
        <v>0</v>
      </c>
    </row>
    <row r="258" spans="1:12" s="108" customFormat="1" ht="13.5" hidden="1" customHeight="1">
      <c r="A258" s="187"/>
      <c r="B258" s="183" t="s">
        <v>429</v>
      </c>
      <c r="C258" s="184" t="s">
        <v>448</v>
      </c>
      <c r="D258" s="185"/>
      <c r="E258" s="185"/>
      <c r="F258" s="68"/>
      <c r="G258" s="59"/>
      <c r="H258" s="59"/>
      <c r="I258" s="59"/>
      <c r="J258" s="59"/>
      <c r="K258" s="59">
        <f>H258-J258</f>
        <v>0</v>
      </c>
      <c r="L258" s="59"/>
    </row>
    <row r="259" spans="1:12" s="108" customFormat="1" ht="13.5" hidden="1" customHeight="1">
      <c r="A259" s="187"/>
      <c r="B259" s="183" t="s">
        <v>438</v>
      </c>
      <c r="C259" s="184" t="s">
        <v>449</v>
      </c>
      <c r="D259" s="185"/>
      <c r="E259" s="185"/>
      <c r="F259" s="68"/>
      <c r="G259" s="59"/>
      <c r="H259" s="59"/>
      <c r="I259" s="59"/>
      <c r="J259" s="59"/>
      <c r="K259" s="59">
        <f>H259-J259</f>
        <v>0</v>
      </c>
      <c r="L259" s="59"/>
    </row>
    <row r="260" spans="1:12" s="108" customFormat="1" ht="13.5" hidden="1" customHeight="1">
      <c r="A260" s="187"/>
      <c r="B260" s="183" t="s">
        <v>433</v>
      </c>
      <c r="C260" s="184" t="s">
        <v>450</v>
      </c>
      <c r="D260" s="185"/>
      <c r="E260" s="185"/>
      <c r="F260" s="68"/>
      <c r="G260" s="59"/>
      <c r="H260" s="59"/>
      <c r="I260" s="59"/>
      <c r="J260" s="59"/>
      <c r="K260" s="59">
        <f>H260-J260</f>
        <v>0</v>
      </c>
      <c r="L260" s="59"/>
    </row>
    <row r="261" spans="1:12" s="108" customFormat="1" ht="13.5" customHeight="1">
      <c r="A261" s="188" t="s">
        <v>451</v>
      </c>
      <c r="B261" s="189"/>
      <c r="C261" s="190" t="s">
        <v>452</v>
      </c>
      <c r="D261" s="191">
        <f>D262+D263+D264</f>
        <v>0</v>
      </c>
      <c r="E261" s="192">
        <f t="shared" ref="E261:L261" si="55">E262+E263+E264</f>
        <v>181000</v>
      </c>
      <c r="F261" s="191">
        <f t="shared" si="55"/>
        <v>0</v>
      </c>
      <c r="G261" s="191">
        <f t="shared" si="55"/>
        <v>181000</v>
      </c>
      <c r="H261" s="191">
        <f t="shared" si="55"/>
        <v>32500</v>
      </c>
      <c r="I261" s="191">
        <f t="shared" si="55"/>
        <v>32500</v>
      </c>
      <c r="J261" s="191">
        <f t="shared" si="55"/>
        <v>32500</v>
      </c>
      <c r="K261" s="191">
        <f t="shared" si="55"/>
        <v>0</v>
      </c>
      <c r="L261" s="191">
        <f t="shared" si="55"/>
        <v>2293</v>
      </c>
    </row>
    <row r="262" spans="1:12" s="108" customFormat="1" ht="13.5" customHeight="1">
      <c r="A262" s="193"/>
      <c r="B262" s="194" t="s">
        <v>453</v>
      </c>
      <c r="C262" s="195" t="s">
        <v>454</v>
      </c>
      <c r="D262" s="185"/>
      <c r="E262" s="196">
        <v>24900</v>
      </c>
      <c r="F262" s="197">
        <f>'[1]70,50,,,58'!K14</f>
        <v>0</v>
      </c>
      <c r="G262" s="197">
        <f>'[1]70,50,,,58'!L14</f>
        <v>24900</v>
      </c>
      <c r="H262" s="197">
        <f>'[1]70,50,,,58'!M14</f>
        <v>4134</v>
      </c>
      <c r="I262" s="197">
        <f>'[1]70,50,,,58'!N14</f>
        <v>4134</v>
      </c>
      <c r="J262" s="197">
        <f>'[1]70,50,,,58'!O14</f>
        <v>4134</v>
      </c>
      <c r="K262" s="197">
        <f>'[1]70,50,,,58'!P14</f>
        <v>0</v>
      </c>
      <c r="L262" s="197">
        <f>'[1]70,50,,,58'!Q14</f>
        <v>273</v>
      </c>
    </row>
    <row r="263" spans="1:12" s="108" customFormat="1" ht="13.5" customHeight="1">
      <c r="A263" s="193"/>
      <c r="B263" s="194" t="s">
        <v>455</v>
      </c>
      <c r="C263" s="195" t="s">
        <v>456</v>
      </c>
      <c r="D263" s="185"/>
      <c r="E263" s="196">
        <v>141100</v>
      </c>
      <c r="F263" s="197">
        <f>'[1]70,50,,,58'!K15</f>
        <v>0</v>
      </c>
      <c r="G263" s="197">
        <f>'[1]70,50,,,58'!L15</f>
        <v>141100</v>
      </c>
      <c r="H263" s="197">
        <f>'[1]70,50,,,58'!M15</f>
        <v>23427</v>
      </c>
      <c r="I263" s="197">
        <f>'[1]70,50,,,58'!N15</f>
        <v>23427</v>
      </c>
      <c r="J263" s="197">
        <f>'[1]70,50,,,58'!O15</f>
        <v>23427</v>
      </c>
      <c r="K263" s="197">
        <f>'[1]70,50,,,58'!P15</f>
        <v>0</v>
      </c>
      <c r="L263" s="197">
        <f>'[1]70,50,,,58'!Q15</f>
        <v>2020</v>
      </c>
    </row>
    <row r="264" spans="1:12" s="108" customFormat="1" ht="13.5" customHeight="1">
      <c r="A264" s="193"/>
      <c r="B264" s="194" t="s">
        <v>457</v>
      </c>
      <c r="C264" s="195" t="s">
        <v>458</v>
      </c>
      <c r="D264" s="198"/>
      <c r="E264" s="199">
        <v>15000</v>
      </c>
      <c r="F264" s="197">
        <f>'[1]70,50,,,58'!K16</f>
        <v>0</v>
      </c>
      <c r="G264" s="197">
        <f>'[1]70,50,,,58'!L16</f>
        <v>15000</v>
      </c>
      <c r="H264" s="197">
        <f>'[1]70,50,,,58'!M16</f>
        <v>4939</v>
      </c>
      <c r="I264" s="197">
        <f>'[1]70,50,,,58'!N16</f>
        <v>4939</v>
      </c>
      <c r="J264" s="197">
        <f>'[1]70,50,,,58'!O16</f>
        <v>4939</v>
      </c>
      <c r="K264" s="197">
        <f>'[1]70,50,,,58'!P16</f>
        <v>0</v>
      </c>
      <c r="L264" s="197">
        <f>'[1]70,50,,,58'!Q16</f>
        <v>0</v>
      </c>
    </row>
    <row r="265" spans="1:12" s="108" customFormat="1" ht="13.5" hidden="1" customHeight="1">
      <c r="A265" s="187"/>
      <c r="B265" s="183"/>
      <c r="C265" s="184"/>
      <c r="D265" s="185"/>
      <c r="E265" s="185"/>
      <c r="F265" s="68"/>
      <c r="G265" s="59"/>
      <c r="H265" s="59"/>
      <c r="I265" s="59"/>
      <c r="J265" s="59"/>
      <c r="K265" s="59"/>
      <c r="L265" s="59"/>
    </row>
    <row r="266" spans="1:12" s="108" customFormat="1" ht="13.5" hidden="1" customHeight="1">
      <c r="A266" s="187"/>
      <c r="B266" s="183"/>
      <c r="C266" s="184"/>
      <c r="D266" s="185"/>
      <c r="E266" s="185"/>
      <c r="F266" s="68"/>
      <c r="G266" s="59"/>
      <c r="H266" s="59"/>
      <c r="I266" s="59"/>
      <c r="J266" s="59"/>
      <c r="K266" s="59"/>
      <c r="L266" s="59"/>
    </row>
    <row r="267" spans="1:12" s="204" customFormat="1" ht="20.100000000000001" customHeight="1">
      <c r="A267" s="200" t="s">
        <v>459</v>
      </c>
      <c r="B267" s="201"/>
      <c r="C267" s="202" t="s">
        <v>460</v>
      </c>
      <c r="D267" s="203">
        <f t="shared" ref="D267:L267" si="56">D268+D278+D282</f>
        <v>0</v>
      </c>
      <c r="E267" s="203">
        <f t="shared" si="56"/>
        <v>12112165</v>
      </c>
      <c r="F267" s="203">
        <f t="shared" si="56"/>
        <v>12210189</v>
      </c>
      <c r="G267" s="203">
        <f t="shared" si="56"/>
        <v>12112165</v>
      </c>
      <c r="H267" s="203">
        <f t="shared" si="56"/>
        <v>7945894</v>
      </c>
      <c r="I267" s="203">
        <f t="shared" si="56"/>
        <v>7945894</v>
      </c>
      <c r="J267" s="203">
        <f t="shared" si="56"/>
        <v>7945894</v>
      </c>
      <c r="K267" s="203">
        <f t="shared" si="56"/>
        <v>0</v>
      </c>
      <c r="L267" s="203">
        <f t="shared" si="56"/>
        <v>10068393</v>
      </c>
    </row>
    <row r="268" spans="1:12" s="204" customFormat="1" ht="20.100000000000001" customHeight="1">
      <c r="A268" s="205" t="s">
        <v>461</v>
      </c>
      <c r="B268" s="206"/>
      <c r="C268" s="207">
        <v>71</v>
      </c>
      <c r="D268" s="120">
        <f t="shared" ref="D268:L268" si="57">D269+D274+D276</f>
        <v>0</v>
      </c>
      <c r="E268" s="120">
        <f t="shared" si="57"/>
        <v>12112165</v>
      </c>
      <c r="F268" s="120">
        <f t="shared" si="57"/>
        <v>12210189</v>
      </c>
      <c r="G268" s="120">
        <f t="shared" si="57"/>
        <v>12112165</v>
      </c>
      <c r="H268" s="120">
        <f t="shared" si="57"/>
        <v>7945894</v>
      </c>
      <c r="I268" s="120">
        <f t="shared" si="57"/>
        <v>7945894</v>
      </c>
      <c r="J268" s="120">
        <f t="shared" si="57"/>
        <v>7945894</v>
      </c>
      <c r="K268" s="120">
        <f t="shared" si="57"/>
        <v>0</v>
      </c>
      <c r="L268" s="120">
        <f t="shared" si="57"/>
        <v>10068393</v>
      </c>
    </row>
    <row r="269" spans="1:12" s="204" customFormat="1" ht="20.100000000000001" customHeight="1">
      <c r="A269" s="208" t="s">
        <v>462</v>
      </c>
      <c r="B269" s="209"/>
      <c r="C269" s="210" t="s">
        <v>463</v>
      </c>
      <c r="D269" s="72">
        <f t="shared" ref="D269:L269" si="58">D270+D271+D272+D273</f>
        <v>0</v>
      </c>
      <c r="E269" s="72">
        <f t="shared" si="58"/>
        <v>12112165</v>
      </c>
      <c r="F269" s="72">
        <f t="shared" si="58"/>
        <v>12210189</v>
      </c>
      <c r="G269" s="72">
        <f t="shared" si="58"/>
        <v>12112165</v>
      </c>
      <c r="H269" s="72">
        <f t="shared" si="58"/>
        <v>7945894</v>
      </c>
      <c r="I269" s="72">
        <f t="shared" si="58"/>
        <v>7945894</v>
      </c>
      <c r="J269" s="72">
        <f t="shared" si="58"/>
        <v>7945894</v>
      </c>
      <c r="K269" s="72">
        <f t="shared" si="58"/>
        <v>0</v>
      </c>
      <c r="L269" s="72">
        <f t="shared" si="58"/>
        <v>10068393</v>
      </c>
    </row>
    <row r="270" spans="1:12" s="204" customFormat="1" ht="20.100000000000001" customHeight="1">
      <c r="A270" s="211"/>
      <c r="B270" s="212" t="s">
        <v>464</v>
      </c>
      <c r="C270" s="213" t="s">
        <v>465</v>
      </c>
      <c r="D270" s="214">
        <v>0</v>
      </c>
      <c r="E270" s="214">
        <f>G270</f>
        <v>3678678</v>
      </c>
      <c r="F270" s="68">
        <f>'[1]70,03,30'!K14+'[1]70,06'!K23+'[1]70,50'!K39+1000</f>
        <v>3924178</v>
      </c>
      <c r="G270" s="68">
        <f>'[1]70,03,30'!L14+'[1]70,06'!L23+'[1]70,50'!L39+1000</f>
        <v>3678678</v>
      </c>
      <c r="H270" s="68">
        <f>'[1]70,03,30'!M14+'[1]70,06'!M23+'[1]70,50'!M39</f>
        <v>2324941</v>
      </c>
      <c r="I270" s="68">
        <f>'[1]70,03,30'!N14+'[1]70,06'!N23+'[1]70,50'!N39</f>
        <v>2324941</v>
      </c>
      <c r="J270" s="68">
        <f>'[1]70,03,30'!O14+'[1]70,06'!O23+'[1]70,50'!O39</f>
        <v>2324941</v>
      </c>
      <c r="K270" s="68">
        <f>'[1]70,03,30'!P14+'[1]70,06'!P23+'[1]70,50'!P39</f>
        <v>0</v>
      </c>
      <c r="L270" s="68">
        <f>'[1]70,06'!Q23+'[1]70,50'!Q39</f>
        <v>0</v>
      </c>
    </row>
    <row r="271" spans="1:12" s="204" customFormat="1" ht="20.100000000000001" customHeight="1">
      <c r="A271" s="215"/>
      <c r="B271" s="216" t="s">
        <v>466</v>
      </c>
      <c r="C271" s="213" t="s">
        <v>467</v>
      </c>
      <c r="D271" s="214">
        <v>0</v>
      </c>
      <c r="E271" s="214">
        <f>G271</f>
        <v>907000</v>
      </c>
      <c r="F271" s="68">
        <f>'[1]70,50'!K40</f>
        <v>179000</v>
      </c>
      <c r="G271" s="68">
        <f>'[1]70,50'!L40</f>
        <v>907000</v>
      </c>
      <c r="H271" s="68">
        <f>'[1]70,50'!M40</f>
        <v>636859</v>
      </c>
      <c r="I271" s="68">
        <f>'[1]70,50'!N40</f>
        <v>636859</v>
      </c>
      <c r="J271" s="68">
        <f>'[1]70,50'!O40</f>
        <v>636859</v>
      </c>
      <c r="K271" s="68">
        <f>'[1]70,50'!P40</f>
        <v>0</v>
      </c>
      <c r="L271" s="68">
        <f>'[1]70,50'!Q40</f>
        <v>62262</v>
      </c>
    </row>
    <row r="272" spans="1:12" s="204" customFormat="1" ht="20.100000000000001" customHeight="1">
      <c r="A272" s="211"/>
      <c r="B272" s="217" t="s">
        <v>468</v>
      </c>
      <c r="C272" s="213" t="s">
        <v>469</v>
      </c>
      <c r="D272" s="214">
        <v>0</v>
      </c>
      <c r="E272" s="214">
        <f>G272</f>
        <v>0</v>
      </c>
      <c r="F272" s="68"/>
      <c r="G272" s="59"/>
      <c r="H272" s="59"/>
      <c r="I272" s="218">
        <f>H272</f>
        <v>0</v>
      </c>
      <c r="J272" s="59"/>
      <c r="K272" s="59">
        <f>H272-J272</f>
        <v>0</v>
      </c>
      <c r="L272" s="218"/>
    </row>
    <row r="273" spans="1:12" s="204" customFormat="1" ht="20.100000000000001" customHeight="1">
      <c r="A273" s="211"/>
      <c r="B273" s="217" t="s">
        <v>470</v>
      </c>
      <c r="C273" s="213" t="s">
        <v>471</v>
      </c>
      <c r="D273" s="214">
        <v>0</v>
      </c>
      <c r="E273" s="214">
        <f>G273</f>
        <v>7526487</v>
      </c>
      <c r="F273" s="68">
        <f>'[1]70,05,01'!K20+'[1]70,06'!K24+'[1]70,50'!K41</f>
        <v>8107011</v>
      </c>
      <c r="G273" s="68">
        <f>'[1]70,05,01'!L20+'[1]70,06'!L24+'[1]70,50'!L41</f>
        <v>7526487</v>
      </c>
      <c r="H273" s="68">
        <f>'[1]70,05,01'!M20+'[1]70,06'!M24+'[1]70,50'!M41</f>
        <v>4984094</v>
      </c>
      <c r="I273" s="68">
        <f>'[1]70,05,01'!N20+'[1]70,06'!N24+'[1]70,50'!N41</f>
        <v>4984094</v>
      </c>
      <c r="J273" s="68">
        <f>'[1]70,05,01'!O20+'[1]70,06'!O24+'[1]70,50'!O41</f>
        <v>4984094</v>
      </c>
      <c r="K273" s="68">
        <f>'[1]70,05,01'!P20+'[1]70,06'!P24+'[1]70,50'!P41</f>
        <v>0</v>
      </c>
      <c r="L273" s="68">
        <f>'[1]70,05,01'!Q20+'[1]70,06'!Q24+'[1]70,50'!Q41</f>
        <v>10006131</v>
      </c>
    </row>
    <row r="274" spans="1:12" s="108" customFormat="1" ht="15.75">
      <c r="A274" s="90" t="s">
        <v>472</v>
      </c>
      <c r="B274" s="90"/>
      <c r="C274" s="219" t="s">
        <v>473</v>
      </c>
      <c r="D274" s="220">
        <f>F274</f>
        <v>0</v>
      </c>
      <c r="E274" s="220"/>
      <c r="F274" s="72">
        <f t="shared" ref="F274:L274" si="59">F275</f>
        <v>0</v>
      </c>
      <c r="G274" s="72">
        <f t="shared" si="59"/>
        <v>0</v>
      </c>
      <c r="H274" s="72">
        <f t="shared" si="59"/>
        <v>0</v>
      </c>
      <c r="I274" s="72">
        <f t="shared" si="59"/>
        <v>0</v>
      </c>
      <c r="J274" s="72">
        <f t="shared" si="59"/>
        <v>0</v>
      </c>
      <c r="K274" s="72">
        <f t="shared" si="59"/>
        <v>0</v>
      </c>
      <c r="L274" s="72">
        <f t="shared" si="59"/>
        <v>0</v>
      </c>
    </row>
    <row r="275" spans="1:12" s="108" customFormat="1" ht="15.75" hidden="1">
      <c r="A275" s="92"/>
      <c r="B275" s="101" t="s">
        <v>474</v>
      </c>
      <c r="C275" s="151" t="s">
        <v>475</v>
      </c>
      <c r="D275" s="214">
        <f>F275</f>
        <v>0</v>
      </c>
      <c r="E275" s="214"/>
      <c r="F275" s="68"/>
      <c r="G275" s="59"/>
      <c r="H275" s="59"/>
      <c r="I275" s="59"/>
      <c r="J275" s="59"/>
      <c r="K275" s="59">
        <f>H275-J275</f>
        <v>0</v>
      </c>
      <c r="L275" s="59"/>
    </row>
    <row r="276" spans="1:12" s="108" customFormat="1" ht="15.75" hidden="1">
      <c r="A276" s="90" t="s">
        <v>476</v>
      </c>
      <c r="B276" s="85"/>
      <c r="C276" s="219" t="s">
        <v>477</v>
      </c>
      <c r="D276" s="210"/>
      <c r="E276" s="210"/>
      <c r="F276" s="72"/>
      <c r="G276" s="72"/>
      <c r="H276" s="72"/>
      <c r="I276" s="72"/>
      <c r="J276" s="72"/>
      <c r="K276" s="72"/>
      <c r="L276" s="72"/>
    </row>
    <row r="277" spans="1:12" s="108" customFormat="1" ht="15.75" hidden="1">
      <c r="A277" s="92"/>
      <c r="B277" s="87"/>
      <c r="C277" s="56"/>
      <c r="D277" s="57"/>
      <c r="E277" s="57"/>
      <c r="F277" s="68"/>
      <c r="G277" s="67"/>
      <c r="H277" s="67"/>
      <c r="I277" s="67"/>
      <c r="J277" s="67"/>
      <c r="K277" s="59">
        <f>H277-J277</f>
        <v>0</v>
      </c>
      <c r="L277" s="67"/>
    </row>
    <row r="278" spans="1:12" s="108" customFormat="1" ht="15.75" hidden="1">
      <c r="A278" s="221" t="s">
        <v>478</v>
      </c>
      <c r="B278" s="135"/>
      <c r="C278" s="222">
        <v>72</v>
      </c>
      <c r="D278" s="207"/>
      <c r="E278" s="207"/>
      <c r="F278" s="120">
        <f t="shared" ref="F278:L279" si="60">F279</f>
        <v>0</v>
      </c>
      <c r="G278" s="120">
        <f t="shared" si="60"/>
        <v>0</v>
      </c>
      <c r="H278" s="120">
        <f t="shared" si="60"/>
        <v>0</v>
      </c>
      <c r="I278" s="120">
        <f t="shared" si="60"/>
        <v>0</v>
      </c>
      <c r="J278" s="120">
        <f t="shared" si="60"/>
        <v>0</v>
      </c>
      <c r="K278" s="120">
        <f t="shared" si="60"/>
        <v>0</v>
      </c>
      <c r="L278" s="120">
        <f t="shared" si="60"/>
        <v>0</v>
      </c>
    </row>
    <row r="279" spans="1:12" s="108" customFormat="1" ht="15.75" hidden="1">
      <c r="A279" s="223" t="s">
        <v>479</v>
      </c>
      <c r="B279" s="223"/>
      <c r="C279" s="219" t="s">
        <v>480</v>
      </c>
      <c r="D279" s="210"/>
      <c r="E279" s="210"/>
      <c r="F279" s="72">
        <f t="shared" si="60"/>
        <v>0</v>
      </c>
      <c r="G279" s="72">
        <f t="shared" si="60"/>
        <v>0</v>
      </c>
      <c r="H279" s="72">
        <f t="shared" si="60"/>
        <v>0</v>
      </c>
      <c r="I279" s="72">
        <f t="shared" si="60"/>
        <v>0</v>
      </c>
      <c r="J279" s="72">
        <f t="shared" si="60"/>
        <v>0</v>
      </c>
      <c r="K279" s="72">
        <f t="shared" si="60"/>
        <v>0</v>
      </c>
      <c r="L279" s="72">
        <f t="shared" si="60"/>
        <v>0</v>
      </c>
    </row>
    <row r="280" spans="1:12" s="108" customFormat="1" ht="15.75" hidden="1">
      <c r="A280" s="224"/>
      <c r="B280" s="101" t="s">
        <v>481</v>
      </c>
      <c r="C280" s="56" t="s">
        <v>482</v>
      </c>
      <c r="D280" s="57"/>
      <c r="E280" s="57"/>
      <c r="F280" s="68"/>
      <c r="G280" s="59"/>
      <c r="H280" s="59"/>
      <c r="I280" s="59"/>
      <c r="J280" s="59"/>
      <c r="K280" s="59">
        <f>H280-J280</f>
        <v>0</v>
      </c>
      <c r="L280" s="59"/>
    </row>
    <row r="281" spans="1:12" s="108" customFormat="1" ht="15.75" hidden="1">
      <c r="A281" s="224"/>
      <c r="B281" s="101"/>
      <c r="C281" s="56"/>
      <c r="D281" s="57"/>
      <c r="E281" s="57"/>
      <c r="F281" s="68"/>
      <c r="G281" s="67"/>
      <c r="H281" s="67"/>
      <c r="I281" s="67"/>
      <c r="J281" s="67"/>
      <c r="K281" s="59">
        <f>H281-J281</f>
        <v>0</v>
      </c>
      <c r="L281" s="67"/>
    </row>
    <row r="282" spans="1:12" s="108" customFormat="1" ht="15.75" hidden="1">
      <c r="A282" s="225" t="s">
        <v>483</v>
      </c>
      <c r="B282" s="225"/>
      <c r="C282" s="226">
        <v>75</v>
      </c>
      <c r="D282" s="227"/>
      <c r="E282" s="227"/>
      <c r="F282" s="120">
        <f>H282+I282+J282+K282</f>
        <v>0</v>
      </c>
      <c r="G282" s="228"/>
      <c r="H282" s="228"/>
      <c r="I282" s="228"/>
      <c r="J282" s="228"/>
      <c r="K282" s="59">
        <f>H282-J282</f>
        <v>0</v>
      </c>
      <c r="L282" s="228"/>
    </row>
    <row r="283" spans="1:12" s="108" customFormat="1" ht="15.75" hidden="1">
      <c r="A283" s="224"/>
      <c r="B283" s="224"/>
      <c r="C283" s="140"/>
      <c r="D283" s="141"/>
      <c r="E283" s="141"/>
      <c r="F283" s="68"/>
      <c r="G283" s="67"/>
      <c r="H283" s="67"/>
      <c r="I283" s="67"/>
      <c r="J283" s="67"/>
      <c r="K283" s="59">
        <f>H283-J283</f>
        <v>0</v>
      </c>
      <c r="L283" s="67"/>
    </row>
    <row r="284" spans="1:12" s="108" customFormat="1" ht="35.25" hidden="1" customHeight="1">
      <c r="A284" s="229" t="s">
        <v>341</v>
      </c>
      <c r="B284" s="229"/>
      <c r="C284" s="136" t="s">
        <v>342</v>
      </c>
      <c r="D284" s="137"/>
      <c r="E284" s="137"/>
      <c r="F284" s="120">
        <f t="shared" ref="F284:L284" si="61">F285</f>
        <v>0</v>
      </c>
      <c r="G284" s="120">
        <f t="shared" si="61"/>
        <v>0</v>
      </c>
      <c r="H284" s="120">
        <f t="shared" si="61"/>
        <v>0</v>
      </c>
      <c r="I284" s="120">
        <f t="shared" si="61"/>
        <v>0</v>
      </c>
      <c r="J284" s="120">
        <f t="shared" si="61"/>
        <v>0</v>
      </c>
      <c r="K284" s="120">
        <f t="shared" si="61"/>
        <v>0</v>
      </c>
      <c r="L284" s="120">
        <f t="shared" si="61"/>
        <v>0</v>
      </c>
    </row>
    <row r="285" spans="1:12" s="108" customFormat="1" ht="15.75" hidden="1">
      <c r="A285" s="92" t="s">
        <v>343</v>
      </c>
      <c r="B285" s="101"/>
      <c r="C285" s="121" t="s">
        <v>344</v>
      </c>
      <c r="D285" s="122"/>
      <c r="E285" s="122"/>
      <c r="F285" s="68"/>
      <c r="G285" s="59"/>
      <c r="H285" s="59"/>
      <c r="I285" s="59"/>
      <c r="J285" s="59"/>
      <c r="K285" s="59">
        <f>H285-J285</f>
        <v>0</v>
      </c>
      <c r="L285" s="59"/>
    </row>
    <row r="286" spans="1:12" s="108" customFormat="1" ht="15" hidden="1">
      <c r="A286" s="132"/>
      <c r="B286" s="230"/>
      <c r="C286" s="231"/>
      <c r="D286" s="141"/>
      <c r="E286" s="141"/>
      <c r="F286" s="67"/>
      <c r="G286" s="67"/>
      <c r="H286" s="67"/>
      <c r="I286" s="67"/>
      <c r="J286" s="67"/>
      <c r="K286" s="67"/>
      <c r="L286" s="67"/>
    </row>
    <row r="288" spans="1:12">
      <c r="A288" s="232"/>
      <c r="B288" s="233"/>
    </row>
    <row r="289" spans="1:11">
      <c r="A289" s="234"/>
      <c r="B289" s="235" t="s">
        <v>484</v>
      </c>
      <c r="C289" s="234"/>
      <c r="D289" s="234"/>
      <c r="E289" s="234"/>
      <c r="F289" s="234" t="s">
        <v>485</v>
      </c>
      <c r="G289" s="234"/>
      <c r="H289" s="234"/>
      <c r="I289" s="234"/>
      <c r="J289" s="234" t="s">
        <v>486</v>
      </c>
      <c r="K289" s="234"/>
    </row>
    <row r="290" spans="1:11">
      <c r="A290" s="236" t="s">
        <v>487</v>
      </c>
      <c r="B290" s="236"/>
      <c r="C290" s="234"/>
      <c r="D290" s="234"/>
      <c r="E290" s="234"/>
      <c r="F290" s="234" t="s">
        <v>488</v>
      </c>
      <c r="G290" s="234"/>
      <c r="H290" s="237"/>
      <c r="I290" s="234"/>
      <c r="J290" s="234" t="s">
        <v>489</v>
      </c>
      <c r="K290" s="234"/>
    </row>
    <row r="291" spans="1:11">
      <c r="A291" s="238"/>
      <c r="B291" s="238"/>
    </row>
  </sheetData>
  <mergeCells count="52">
    <mergeCell ref="A253:B253"/>
    <mergeCell ref="A257:B257"/>
    <mergeCell ref="A261:B261"/>
    <mergeCell ref="A284:B284"/>
    <mergeCell ref="A290:B290"/>
    <mergeCell ref="A291:B291"/>
    <mergeCell ref="A229:B229"/>
    <mergeCell ref="A233:B233"/>
    <mergeCell ref="A237:B237"/>
    <mergeCell ref="A241:B241"/>
    <mergeCell ref="A245:B245"/>
    <mergeCell ref="A249:B249"/>
    <mergeCell ref="A191:B191"/>
    <mergeCell ref="A203:B203"/>
    <mergeCell ref="A216:B216"/>
    <mergeCell ref="A217:B217"/>
    <mergeCell ref="A221:B221"/>
    <mergeCell ref="A225:B225"/>
    <mergeCell ref="A161:B161"/>
    <mergeCell ref="A164:B164"/>
    <mergeCell ref="A165:B165"/>
    <mergeCell ref="A174:B174"/>
    <mergeCell ref="A187:B187"/>
    <mergeCell ref="A190:B190"/>
    <mergeCell ref="A83:B83"/>
    <mergeCell ref="A84:B84"/>
    <mergeCell ref="A92:B92"/>
    <mergeCell ref="A101:B101"/>
    <mergeCell ref="A136:B136"/>
    <mergeCell ref="A137:B137"/>
    <mergeCell ref="A16:B16"/>
    <mergeCell ref="A17:B17"/>
    <mergeCell ref="A18:B18"/>
    <mergeCell ref="A19:B19"/>
    <mergeCell ref="A20:B20"/>
    <mergeCell ref="A55:B55"/>
    <mergeCell ref="G14:G15"/>
    <mergeCell ref="H14:H15"/>
    <mergeCell ref="I14:I15"/>
    <mergeCell ref="J14:J15"/>
    <mergeCell ref="K14:K15"/>
    <mergeCell ref="L14:L15"/>
    <mergeCell ref="K1:L2"/>
    <mergeCell ref="C3:L3"/>
    <mergeCell ref="B6:K6"/>
    <mergeCell ref="B7:K7"/>
    <mergeCell ref="B12:K12"/>
    <mergeCell ref="A14:B15"/>
    <mergeCell ref="C14:C15"/>
    <mergeCell ref="D14:D15"/>
    <mergeCell ref="E14:E15"/>
    <mergeCell ref="F14:F15"/>
  </mergeCells>
  <pageMargins left="0.7" right="0.7" top="0.51" bottom="0.36" header="0.3" footer="0.3"/>
  <pageSetup paperSize="9" scale="79" fitToHeight="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Terezia Borbei</cp:lastModifiedBy>
  <cp:lastPrinted>2019-04-17T10:04:37Z</cp:lastPrinted>
  <dcterms:created xsi:type="dcterms:W3CDTF">2019-04-17T09:56:49Z</dcterms:created>
  <dcterms:modified xsi:type="dcterms:W3CDTF">2019-04-17T10:07:36Z</dcterms:modified>
</cp:coreProperties>
</file>